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ste Data Here" sheetId="1" state="visible" r:id="rId1"/>
    <sheet name="Calculated Indicators" sheetId="2" state="visible" r:id="rId2"/>
    <sheet name="Score &amp; Decision" sheetId="3" state="visible" r:id="rId3"/>
    <sheet name="Reference Guid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58a6ff"/>
      <sz val="16"/>
    </font>
    <font>
      <name val="Calibri"/>
      <color rgb="00d29922"/>
      <sz val="10"/>
    </font>
    <font>
      <name val="Calibri"/>
      <color rgb="00adbac7"/>
      <sz val="10"/>
    </font>
    <font>
      <name val="Calibri"/>
      <b val="1"/>
      <color rgb="00c9d1d9"/>
      <sz val="10"/>
    </font>
    <font>
      <name val="Calibri"/>
      <color rgb="00adbac7"/>
      <sz val="9"/>
    </font>
    <font>
      <name val="Calibri"/>
      <color rgb="00c9d1d9"/>
      <sz val="10"/>
    </font>
    <font>
      <name val="Calibri"/>
      <b val="1"/>
      <color rgb="00c9d1d9"/>
      <sz val="14"/>
    </font>
    <font>
      <name val="Calibri"/>
      <b val="1"/>
      <sz val="16"/>
    </font>
    <font>
      <name val="Calibri"/>
      <color rgb="00d29922"/>
      <sz val="11"/>
    </font>
  </fonts>
  <fills count="7">
    <fill>
      <patternFill/>
    </fill>
    <fill>
      <patternFill patternType="gray125"/>
    </fill>
    <fill>
      <patternFill patternType="solid">
        <fgColor rgb="FF1c2333"/>
        <bgColor rgb="FF1c2333"/>
      </patternFill>
    </fill>
    <fill>
      <patternFill patternType="solid">
        <fgColor rgb="FFd29922"/>
        <bgColor rgb="FFd29922"/>
      </patternFill>
    </fill>
    <fill>
      <patternFill patternType="solid">
        <fgColor rgb="FF58a6ff"/>
        <bgColor rgb="FF58a6ff"/>
      </patternFill>
    </fill>
    <fill>
      <patternFill patternType="solid">
        <fgColor rgb="FF0d1117"/>
        <bgColor rgb="FF0d1117"/>
      </patternFill>
    </fill>
    <fill>
      <patternFill patternType="solid">
        <fgColor rgb="FF1f6feb"/>
        <bgColor rgb="FF1f6feb"/>
      </patternFill>
    </fill>
  </fills>
  <borders count="2">
    <border>
      <left/>
      <right/>
      <top/>
      <bottom/>
      <diagonal/>
    </border>
    <border>
      <left style="thin">
        <color rgb="0021262d"/>
      </left>
      <right style="thin">
        <color rgb="0021262d"/>
      </right>
      <top style="thin">
        <color rgb="0021262d"/>
      </top>
      <bottom style="thin">
        <color rgb="0021262d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left" vertical="center" wrapText="1"/>
    </xf>
    <xf numFmtId="1" fontId="6" fillId="0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center" vertical="center"/>
    </xf>
    <xf numFmtId="0" fontId="0" fillId="6" borderId="1" pivotButton="0" quotePrefix="0" xfId="0"/>
    <xf numFmtId="1" fontId="7" fillId="6" borderId="1" applyAlignment="1" pivotButton="0" quotePrefix="0" xfId="0">
      <alignment horizontal="center" vertical="center"/>
    </xf>
    <xf numFmtId="0" fontId="7" fillId="2" borderId="1" applyAlignment="1" pivotButton="0" quotePrefix="0" xfId="0">
      <alignment horizontal="center" vertical="center"/>
    </xf>
    <xf numFmtId="0" fontId="0" fillId="2" borderId="1" pivotButton="0" quotePrefix="0" xfId="0"/>
    <xf numFmtId="0" fontId="8" fillId="0" borderId="1" applyAlignment="1" pivotButton="0" quotePrefix="0" xfId="0">
      <alignment horizontal="center" vertical="center"/>
    </xf>
    <xf numFmtId="0" fontId="9" fillId="0" borderId="0" pivotButton="0" quotePrefix="0" xfId="0"/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3fb950"/>
        <sz val="16"/>
      </font>
      <fill>
        <patternFill patternType="solid">
          <fgColor rgb="FF3fb950"/>
          <bgColor rgb="FF3fb950"/>
        </patternFill>
      </fill>
    </dxf>
    <dxf>
      <font>
        <name val="Calibri"/>
        <b val="1"/>
        <color rgb="00f85149"/>
        <sz val="16"/>
      </font>
      <fill>
        <patternFill patternType="solid">
          <fgColor rgb="FFf85149"/>
          <bgColor rgb="FFf8514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harts/chart1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Price &amp; SMA20</a:t>
            </a:r>
          </a:p>
        </rich>
      </tx>
    </title>
    <plotArea>
      <lineChart>
        <grouping val="standard"/>
        <ser>
          <idx val="0"/>
          <order val="0"/>
          <tx>
            <strRef>
              <f>'Calculated Indicators'!B3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'Calculated Indicators'!$A$4:$A$53</f>
            </numRef>
          </cat>
          <val>
            <numRef>
              <f>'Calculated Indicators'!$B$4:$B$53</f>
            </numRef>
          </val>
        </ser>
        <ser>
          <idx val="1"/>
          <order val="1"/>
          <tx>
            <strRef>
              <f>'Calculated Indicators'!P3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'Calculated Indicators'!$A$4:$A$53</f>
            </numRef>
          </cat>
          <val>
            <numRef>
              <f>'Calculated Indicators'!$P$4:$P$53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Price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MACD — Line, Signal &amp; Histogram</a:t>
            </a:r>
          </a:p>
        </rich>
      </tx>
    </title>
    <plotArea>
      <lineChart>
        <grouping val="standard"/>
        <ser>
          <idx val="0"/>
          <order val="0"/>
          <tx>
            <strRef>
              <f>'Calculated Indicators'!E3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'Calculated Indicators'!$A$4:$A$53</f>
            </numRef>
          </cat>
          <val>
            <numRef>
              <f>'Calculated Indicators'!$E$4:$E$53</f>
            </numRef>
          </val>
        </ser>
        <ser>
          <idx val="1"/>
          <order val="1"/>
          <tx>
            <strRef>
              <f>'Calculated Indicators'!F3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'Calculated Indicators'!$A$4:$A$53</f>
            </numRef>
          </cat>
          <val>
            <numRef>
              <f>'Calculated Indicators'!$F$4:$F$53</f>
            </numRef>
          </val>
        </ser>
        <ser>
          <idx val="2"/>
          <order val="2"/>
          <tx>
            <strRef>
              <f>'Calculated Indicators'!G3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'Calculated Indicators'!$A$4:$A$53</f>
            </numRef>
          </cat>
          <val>
            <numRef>
              <f>'Calculated Indicators'!$G$4:$G$53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RSI (14)</a:t>
            </a:r>
          </a:p>
        </rich>
      </tx>
    </title>
    <plotArea>
      <lineChart>
        <grouping val="standard"/>
        <ser>
          <idx val="0"/>
          <order val="0"/>
          <tx>
            <strRef>
              <f>'Calculated Indicators'!M3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'Calculated Indicators'!$A$4:$A$53</f>
            </numRef>
          </cat>
          <val>
            <numRef>
              <f>'Calculated Indicators'!$M$4:$M$53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  <max val="100"/>
          <min val="0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RSI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4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Volume vs Avg Volume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'Calculated Indicators'!R3</f>
            </strRef>
          </tx>
          <spPr>
            <a:ln>
              <a:prstDash val="solid"/>
            </a:ln>
          </spPr>
          <cat>
            <numRef>
              <f>'Calculated Indicators'!$A$4:$A$53</f>
            </numRef>
          </cat>
          <val>
            <numRef>
              <f>'Calculated Indicators'!$R$4:$R$53</f>
            </numRef>
          </val>
        </ser>
        <ser>
          <idx val="1"/>
          <order val="1"/>
          <tx>
            <strRef>
              <f>'Calculated Indicators'!S3</f>
            </strRef>
          </tx>
          <spPr>
            <a:ln>
              <a:prstDash val="solid"/>
            </a:ln>
          </spPr>
          <cat>
            <numRef>
              <f>'Calculated Indicators'!$A$4:$A$53</f>
            </numRef>
          </cat>
          <val>
            <numRef>
              <f>'Calculated Indicators'!$S$4:$S$53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Relationship Type="http://schemas.openxmlformats.org/officeDocument/2006/relationships/chart" Target="/xl/charts/chart4.xml" Id="rId4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21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21</col>
      <colOff>0</colOff>
      <row>17</row>
      <rowOff>0</rowOff>
    </from>
    <ext cx="6480000" cy="432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21</col>
      <colOff>0</colOff>
      <row>33</row>
      <rowOff>0</rowOff>
    </from>
    <ext cx="6480000" cy="4320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  <oneCellAnchor>
    <from>
      <col>21</col>
      <colOff>0</colOff>
      <row>49</row>
      <rowOff>0</rowOff>
    </from>
    <ext cx="6480000" cy="3600000"/>
    <graphicFrame>
      <nvGraphicFramePr>
        <cNvPr id="4" name="Chart 4"/>
        <cNvGraphicFramePr/>
      </nvGraphicFramePr>
      <xfrm/>
      <a:graphic>
        <a:graphicData uri="http://schemas.openxmlformats.org/drawingml/2006/chart">
          <c:chart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tabColor rgb="0058a6ff"/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 ht="28" customHeight="1">
      <c r="A1" s="1" t="inlineStr">
        <is>
          <t>📊 Step 1: Paste your daily OHLCV data here</t>
        </is>
      </c>
    </row>
    <row r="2" ht="18" customHeight="1">
      <c r="A2" s="2" t="inlineStr">
        <is>
          <t>Headers: Date | Open | High | Low | Close | Volume  —  Paste starting at row 5. Need at least 30 days for accurate MACD/RSI/ATR.</t>
        </is>
      </c>
    </row>
    <row r="3">
      <c r="A3" s="3" t="inlineStr">
        <is>
          <t>📅 Tip: Get data from Yahoo Finance, Google Finance, or your broker's export. First row = most recent (newest at top).</t>
        </is>
      </c>
    </row>
    <row r="4">
      <c r="A4" s="4" t="inlineStr">
        <is>
          <t>Date</t>
        </is>
      </c>
      <c r="B4" s="4" t="inlineStr">
        <is>
          <t>Open</t>
        </is>
      </c>
      <c r="C4" s="4" t="inlineStr">
        <is>
          <t>High</t>
        </is>
      </c>
      <c r="D4" s="4" t="inlineStr">
        <is>
          <t>Low</t>
        </is>
      </c>
      <c r="E4" s="4" t="inlineStr">
        <is>
          <t>Close</t>
        </is>
      </c>
      <c r="F4" s="4" t="inlineStr">
        <is>
          <t>Volume</t>
        </is>
      </c>
    </row>
    <row r="5">
      <c r="A5" s="5" t="inlineStr">
        <is>
          <t>2026-01-15</t>
        </is>
      </c>
      <c r="B5" s="5" t="n">
        <v>180</v>
      </c>
      <c r="C5" s="5" t="n">
        <v>185</v>
      </c>
      <c r="D5" s="5" t="n">
        <v>178</v>
      </c>
      <c r="E5" s="5" t="n">
        <v>183</v>
      </c>
      <c r="F5" s="5" t="n">
        <v>45000000</v>
      </c>
    </row>
    <row r="6">
      <c r="A6" s="6" t="n"/>
      <c r="B6" s="6" t="n"/>
      <c r="C6" s="6" t="n"/>
      <c r="D6" s="6" t="n"/>
      <c r="E6" s="6" t="n"/>
      <c r="F6" s="6" t="n"/>
    </row>
    <row r="7">
      <c r="A7" s="6" t="n"/>
      <c r="B7" s="6" t="n"/>
      <c r="C7" s="6" t="n"/>
      <c r="D7" s="6" t="n"/>
      <c r="E7" s="6" t="n"/>
      <c r="F7" s="6" t="n"/>
    </row>
    <row r="8">
      <c r="A8" s="6" t="n"/>
      <c r="B8" s="6" t="n"/>
      <c r="C8" s="6" t="n"/>
      <c r="D8" s="6" t="n"/>
      <c r="E8" s="6" t="n"/>
      <c r="F8" s="6" t="n"/>
    </row>
    <row r="9">
      <c r="A9" s="6" t="n"/>
      <c r="B9" s="6" t="n"/>
      <c r="C9" s="6" t="n"/>
      <c r="D9" s="6" t="n"/>
      <c r="E9" s="6" t="n"/>
      <c r="F9" s="6" t="n"/>
    </row>
    <row r="10">
      <c r="A10" s="6" t="n"/>
      <c r="B10" s="6" t="n"/>
      <c r="C10" s="6" t="n"/>
      <c r="D10" s="6" t="n"/>
      <c r="E10" s="6" t="n"/>
      <c r="F10" s="6" t="n"/>
    </row>
    <row r="11">
      <c r="A11" s="6" t="n"/>
      <c r="B11" s="6" t="n"/>
      <c r="C11" s="6" t="n"/>
      <c r="D11" s="6" t="n"/>
      <c r="E11" s="6" t="n"/>
      <c r="F11" s="6" t="n"/>
    </row>
    <row r="12">
      <c r="A12" s="6" t="n"/>
      <c r="B12" s="6" t="n"/>
      <c r="C12" s="6" t="n"/>
      <c r="D12" s="6" t="n"/>
      <c r="E12" s="6" t="n"/>
      <c r="F12" s="6" t="n"/>
    </row>
    <row r="13">
      <c r="A13" s="6" t="n"/>
      <c r="B13" s="6" t="n"/>
      <c r="C13" s="6" t="n"/>
      <c r="D13" s="6" t="n"/>
      <c r="E13" s="6" t="n"/>
      <c r="F13" s="6" t="n"/>
    </row>
    <row r="14">
      <c r="A14" s="6" t="n"/>
      <c r="B14" s="6" t="n"/>
      <c r="C14" s="6" t="n"/>
      <c r="D14" s="6" t="n"/>
      <c r="E14" s="6" t="n"/>
      <c r="F14" s="6" t="n"/>
    </row>
    <row r="15">
      <c r="A15" s="6" t="n"/>
      <c r="B15" s="6" t="n"/>
      <c r="C15" s="6" t="n"/>
      <c r="D15" s="6" t="n"/>
      <c r="E15" s="6" t="n"/>
      <c r="F15" s="6" t="n"/>
    </row>
    <row r="16">
      <c r="A16" s="6" t="n"/>
      <c r="B16" s="6" t="n"/>
      <c r="C16" s="6" t="n"/>
      <c r="D16" s="6" t="n"/>
      <c r="E16" s="6" t="n"/>
      <c r="F16" s="6" t="n"/>
    </row>
    <row r="17">
      <c r="A17" s="6" t="n"/>
      <c r="B17" s="6" t="n"/>
      <c r="C17" s="6" t="n"/>
      <c r="D17" s="6" t="n"/>
      <c r="E17" s="6" t="n"/>
      <c r="F17" s="6" t="n"/>
    </row>
    <row r="18">
      <c r="A18" s="6" t="n"/>
      <c r="B18" s="6" t="n"/>
      <c r="C18" s="6" t="n"/>
      <c r="D18" s="6" t="n"/>
      <c r="E18" s="6" t="n"/>
      <c r="F18" s="6" t="n"/>
    </row>
    <row r="19">
      <c r="A19" s="6" t="n"/>
      <c r="B19" s="6" t="n"/>
      <c r="C19" s="6" t="n"/>
      <c r="D19" s="6" t="n"/>
      <c r="E19" s="6" t="n"/>
      <c r="F19" s="6" t="n"/>
    </row>
    <row r="20">
      <c r="A20" s="6" t="n"/>
      <c r="B20" s="6" t="n"/>
      <c r="C20" s="6" t="n"/>
      <c r="D20" s="6" t="n"/>
      <c r="E20" s="6" t="n"/>
      <c r="F20" s="6" t="n"/>
    </row>
    <row r="21">
      <c r="A21" s="6" t="n"/>
      <c r="B21" s="6" t="n"/>
      <c r="C21" s="6" t="n"/>
      <c r="D21" s="6" t="n"/>
      <c r="E21" s="6" t="n"/>
      <c r="F21" s="6" t="n"/>
    </row>
    <row r="22">
      <c r="A22" s="6" t="n"/>
      <c r="B22" s="6" t="n"/>
      <c r="C22" s="6" t="n"/>
      <c r="D22" s="6" t="n"/>
      <c r="E22" s="6" t="n"/>
      <c r="F22" s="6" t="n"/>
    </row>
    <row r="23">
      <c r="A23" s="6" t="n"/>
      <c r="B23" s="6" t="n"/>
      <c r="C23" s="6" t="n"/>
      <c r="D23" s="6" t="n"/>
      <c r="E23" s="6" t="n"/>
      <c r="F23" s="6" t="n"/>
    </row>
    <row r="24">
      <c r="A24" s="6" t="n"/>
      <c r="B24" s="6" t="n"/>
      <c r="C24" s="6" t="n"/>
      <c r="D24" s="6" t="n"/>
      <c r="E24" s="6" t="n"/>
      <c r="F24" s="6" t="n"/>
    </row>
    <row r="25">
      <c r="A25" s="6" t="n"/>
      <c r="B25" s="6" t="n"/>
      <c r="C25" s="6" t="n"/>
      <c r="D25" s="6" t="n"/>
      <c r="E25" s="6" t="n"/>
      <c r="F25" s="6" t="n"/>
    </row>
    <row r="26">
      <c r="A26" s="6" t="n"/>
      <c r="B26" s="6" t="n"/>
      <c r="C26" s="6" t="n"/>
      <c r="D26" s="6" t="n"/>
      <c r="E26" s="6" t="n"/>
      <c r="F26" s="6" t="n"/>
    </row>
    <row r="27">
      <c r="A27" s="6" t="n"/>
      <c r="B27" s="6" t="n"/>
      <c r="C27" s="6" t="n"/>
      <c r="D27" s="6" t="n"/>
      <c r="E27" s="6" t="n"/>
      <c r="F27" s="6" t="n"/>
    </row>
    <row r="28">
      <c r="A28" s="6" t="n"/>
      <c r="B28" s="6" t="n"/>
      <c r="C28" s="6" t="n"/>
      <c r="D28" s="6" t="n"/>
      <c r="E28" s="6" t="n"/>
      <c r="F28" s="6" t="n"/>
    </row>
    <row r="29">
      <c r="A29" s="6" t="n"/>
      <c r="B29" s="6" t="n"/>
      <c r="C29" s="6" t="n"/>
      <c r="D29" s="6" t="n"/>
      <c r="E29" s="6" t="n"/>
      <c r="F29" s="6" t="n"/>
    </row>
    <row r="30">
      <c r="A30" s="6" t="n"/>
      <c r="B30" s="6" t="n"/>
      <c r="C30" s="6" t="n"/>
      <c r="D30" s="6" t="n"/>
      <c r="E30" s="6" t="n"/>
      <c r="F30" s="6" t="n"/>
    </row>
    <row r="31">
      <c r="A31" s="6" t="n"/>
      <c r="B31" s="6" t="n"/>
      <c r="C31" s="6" t="n"/>
      <c r="D31" s="6" t="n"/>
      <c r="E31" s="6" t="n"/>
      <c r="F31" s="6" t="n"/>
    </row>
    <row r="32">
      <c r="A32" s="6" t="n"/>
      <c r="B32" s="6" t="n"/>
      <c r="C32" s="6" t="n"/>
      <c r="D32" s="6" t="n"/>
      <c r="E32" s="6" t="n"/>
      <c r="F32" s="6" t="n"/>
    </row>
    <row r="33">
      <c r="A33" s="6" t="n"/>
      <c r="B33" s="6" t="n"/>
      <c r="C33" s="6" t="n"/>
      <c r="D33" s="6" t="n"/>
      <c r="E33" s="6" t="n"/>
      <c r="F33" s="6" t="n"/>
    </row>
    <row r="34">
      <c r="A34" s="6" t="n"/>
      <c r="B34" s="6" t="n"/>
      <c r="C34" s="6" t="n"/>
      <c r="D34" s="6" t="n"/>
      <c r="E34" s="6" t="n"/>
      <c r="F34" s="6" t="n"/>
    </row>
    <row r="35">
      <c r="A35" s="6" t="n"/>
      <c r="B35" s="6" t="n"/>
      <c r="C35" s="6" t="n"/>
      <c r="D35" s="6" t="n"/>
      <c r="E35" s="6" t="n"/>
      <c r="F35" s="6" t="n"/>
    </row>
    <row r="36">
      <c r="A36" s="6" t="n"/>
      <c r="B36" s="6" t="n"/>
      <c r="C36" s="6" t="n"/>
      <c r="D36" s="6" t="n"/>
      <c r="E36" s="6" t="n"/>
      <c r="F36" s="6" t="n"/>
    </row>
    <row r="37">
      <c r="A37" s="6" t="n"/>
      <c r="B37" s="6" t="n"/>
      <c r="C37" s="6" t="n"/>
      <c r="D37" s="6" t="n"/>
      <c r="E37" s="6" t="n"/>
      <c r="F37" s="6" t="n"/>
    </row>
    <row r="38">
      <c r="A38" s="6" t="n"/>
      <c r="B38" s="6" t="n"/>
      <c r="C38" s="6" t="n"/>
      <c r="D38" s="6" t="n"/>
      <c r="E38" s="6" t="n"/>
      <c r="F38" s="6" t="n"/>
    </row>
    <row r="39">
      <c r="A39" s="6" t="n"/>
      <c r="B39" s="6" t="n"/>
      <c r="C39" s="6" t="n"/>
      <c r="D39" s="6" t="n"/>
      <c r="E39" s="6" t="n"/>
      <c r="F39" s="6" t="n"/>
    </row>
    <row r="40">
      <c r="A40" s="6" t="n"/>
      <c r="B40" s="6" t="n"/>
      <c r="C40" s="6" t="n"/>
      <c r="D40" s="6" t="n"/>
      <c r="E40" s="6" t="n"/>
      <c r="F40" s="6" t="n"/>
    </row>
    <row r="41">
      <c r="A41" s="6" t="n"/>
      <c r="B41" s="6" t="n"/>
      <c r="C41" s="6" t="n"/>
      <c r="D41" s="6" t="n"/>
      <c r="E41" s="6" t="n"/>
      <c r="F41" s="6" t="n"/>
    </row>
    <row r="42">
      <c r="A42" s="6" t="n"/>
      <c r="B42" s="6" t="n"/>
      <c r="C42" s="6" t="n"/>
      <c r="D42" s="6" t="n"/>
      <c r="E42" s="6" t="n"/>
      <c r="F42" s="6" t="n"/>
    </row>
    <row r="43">
      <c r="A43" s="6" t="n"/>
      <c r="B43" s="6" t="n"/>
      <c r="C43" s="6" t="n"/>
      <c r="D43" s="6" t="n"/>
      <c r="E43" s="6" t="n"/>
      <c r="F43" s="6" t="n"/>
    </row>
    <row r="44">
      <c r="A44" s="6" t="n"/>
      <c r="B44" s="6" t="n"/>
      <c r="C44" s="6" t="n"/>
      <c r="D44" s="6" t="n"/>
      <c r="E44" s="6" t="n"/>
      <c r="F44" s="6" t="n"/>
    </row>
    <row r="45">
      <c r="A45" s="6" t="n"/>
      <c r="B45" s="6" t="n"/>
      <c r="C45" s="6" t="n"/>
      <c r="D45" s="6" t="n"/>
      <c r="E45" s="6" t="n"/>
      <c r="F45" s="6" t="n"/>
    </row>
    <row r="46">
      <c r="A46" s="6" t="n"/>
      <c r="B46" s="6" t="n"/>
      <c r="C46" s="6" t="n"/>
      <c r="D46" s="6" t="n"/>
      <c r="E46" s="6" t="n"/>
      <c r="F46" s="6" t="n"/>
    </row>
    <row r="47">
      <c r="A47" s="6" t="n"/>
      <c r="B47" s="6" t="n"/>
      <c r="C47" s="6" t="n"/>
      <c r="D47" s="6" t="n"/>
      <c r="E47" s="6" t="n"/>
      <c r="F47" s="6" t="n"/>
    </row>
    <row r="48">
      <c r="A48" s="6" t="n"/>
      <c r="B48" s="6" t="n"/>
      <c r="C48" s="6" t="n"/>
      <c r="D48" s="6" t="n"/>
      <c r="E48" s="6" t="n"/>
      <c r="F48" s="6" t="n"/>
    </row>
    <row r="49">
      <c r="A49" s="6" t="n"/>
      <c r="B49" s="6" t="n"/>
      <c r="C49" s="6" t="n"/>
      <c r="D49" s="6" t="n"/>
      <c r="E49" s="6" t="n"/>
      <c r="F49" s="6" t="n"/>
    </row>
    <row r="50">
      <c r="A50" s="6" t="n"/>
      <c r="B50" s="6" t="n"/>
      <c r="C50" s="6" t="n"/>
      <c r="D50" s="6" t="n"/>
      <c r="E50" s="6" t="n"/>
      <c r="F50" s="6" t="n"/>
    </row>
    <row r="51">
      <c r="A51" s="6" t="n"/>
      <c r="B51" s="6" t="n"/>
      <c r="C51" s="6" t="n"/>
      <c r="D51" s="6" t="n"/>
      <c r="E51" s="6" t="n"/>
      <c r="F51" s="6" t="n"/>
    </row>
    <row r="52">
      <c r="A52" s="6" t="n"/>
      <c r="B52" s="6" t="n"/>
      <c r="C52" s="6" t="n"/>
      <c r="D52" s="6" t="n"/>
      <c r="E52" s="6" t="n"/>
      <c r="F52" s="6" t="n"/>
    </row>
    <row r="53">
      <c r="A53" s="6" t="n"/>
      <c r="B53" s="6" t="n"/>
      <c r="C53" s="6" t="n"/>
      <c r="D53" s="6" t="n"/>
      <c r="E53" s="6" t="n"/>
      <c r="F53" s="6" t="n"/>
    </row>
    <row r="54">
      <c r="A54" s="6" t="n"/>
      <c r="B54" s="6" t="n"/>
      <c r="C54" s="6" t="n"/>
      <c r="D54" s="6" t="n"/>
      <c r="E54" s="6" t="n"/>
      <c r="F54" s="6" t="n"/>
    </row>
  </sheetData>
  <mergeCells count="3">
    <mergeCell ref="A3:F3"/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3fb950"/>
    <outlinePr summaryBelow="1" summaryRight="1"/>
    <pageSetUpPr/>
  </sheetPr>
  <dimension ref="A1:Z53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2" customWidth="1" min="11" max="11"/>
    <col width="12" customWidth="1" min="12" max="12"/>
    <col width="10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</cols>
  <sheetData>
    <row r="1" ht="28" customHeight="1">
      <c r="A1" s="1" t="inlineStr">
        <is>
          <t>🧮 Step 2: Auto-Calculated Indicators (MACD · RSI · ATR · SMA20 · Volume)</t>
        </is>
      </c>
      <c r="Z1">
        <f>MAX(INDEX((A4:A53&gt;40000)*ROW(A4:A53),0))</f>
        <v/>
      </c>
    </row>
    <row r="2" ht="18" customHeight="1">
      <c r="A2" s="2" t="inlineStr">
        <is>
          <t>All values compute automatically from Sheet 1 data. The last row with data is auto-detected — paste 10 or 50 rows, scoring reads from the last row automatically.</t>
        </is>
      </c>
    </row>
    <row r="3" ht="22" customHeight="1">
      <c r="A3" s="4" t="inlineStr">
        <is>
          <t>Date</t>
        </is>
      </c>
      <c r="B3" s="4" t="inlineStr">
        <is>
          <t>Close</t>
        </is>
      </c>
      <c r="C3" s="4" t="inlineStr">
        <is>
          <t>12-EMA</t>
        </is>
      </c>
      <c r="D3" s="4" t="inlineStr">
        <is>
          <t>26-EMA</t>
        </is>
      </c>
      <c r="E3" s="4" t="inlineStr">
        <is>
          <t>MACD Line</t>
        </is>
      </c>
      <c r="F3" s="4" t="inlineStr">
        <is>
          <t>Signal (9)</t>
        </is>
      </c>
      <c r="G3" s="4" t="inlineStr">
        <is>
          <t>Histogram</t>
        </is>
      </c>
      <c r="H3" s="4" t="inlineStr">
        <is>
          <t>Prev Hist</t>
        </is>
      </c>
      <c r="I3" s="4" t="inlineStr">
        <is>
          <t>Gain</t>
        </is>
      </c>
      <c r="J3" s="4" t="inlineStr">
        <is>
          <t>Loss</t>
        </is>
      </c>
      <c r="K3" s="4" t="inlineStr">
        <is>
          <t>Avg Gain</t>
        </is>
      </c>
      <c r="L3" s="4" t="inlineStr">
        <is>
          <t>Avg Loss</t>
        </is>
      </c>
      <c r="M3" s="4" t="inlineStr">
        <is>
          <t>RSI</t>
        </is>
      </c>
      <c r="N3" s="4" t="inlineStr">
        <is>
          <t>True Range</t>
        </is>
      </c>
      <c r="O3" s="4" t="inlineStr">
        <is>
          <t>ATR (14)</t>
        </is>
      </c>
      <c r="P3" s="4" t="inlineStr">
        <is>
          <t>SMA20</t>
        </is>
      </c>
      <c r="Q3" s="4" t="inlineStr">
        <is>
          <t>vs SMA20%</t>
        </is>
      </c>
      <c r="R3" s="4" t="inlineStr">
        <is>
          <t>Volume</t>
        </is>
      </c>
      <c r="S3" s="4" t="inlineStr">
        <is>
          <t>Avg Vol</t>
        </is>
      </c>
      <c r="T3" s="4" t="inlineStr">
        <is>
          <t>Vol Ratio</t>
        </is>
      </c>
    </row>
    <row r="4" ht="18" customHeight="1">
      <c r="A4" s="7">
        <f>'Paste Data Here'!A5</f>
        <v/>
      </c>
      <c r="B4" s="7">
        <f>'Paste Data Here'!E5</f>
        <v/>
      </c>
      <c r="C4" s="7">
        <f>B4*0.1538+B4*0.8462</f>
        <v/>
      </c>
      <c r="D4" s="7">
        <f>B4*0.0741+B4*0.9259</f>
        <v/>
      </c>
      <c r="E4" s="7">
        <f>C4-D4</f>
        <v/>
      </c>
      <c r="F4" s="7">
        <f>E4*0.2+E4*0.8</f>
        <v/>
      </c>
      <c r="G4" s="7">
        <f>E4-F4</f>
        <v/>
      </c>
      <c r="H4" s="7" t="n">
        <v>0</v>
      </c>
      <c r="I4" s="7" t="n">
        <v>0</v>
      </c>
      <c r="J4" s="7" t="n">
        <v>0</v>
      </c>
      <c r="K4" s="7" t="n">
        <v>0</v>
      </c>
      <c r="L4" s="7" t="n">
        <v>0</v>
      </c>
      <c r="M4" s="7">
        <f>IF(L4=0,100,100-100/(1+K4/L4))</f>
        <v/>
      </c>
      <c r="N4" s="7">
        <f>'Paste Data Here'!C5-'Paste Data Here'!D5</f>
        <v/>
      </c>
      <c r="O4" s="7">
        <f>N4</f>
        <v/>
      </c>
      <c r="P4" s="7">
        <f>AVERAGE(B4:B4)</f>
        <v/>
      </c>
      <c r="Q4" s="7">
        <f>(B4-P4)/P4*100</f>
        <v/>
      </c>
      <c r="R4" s="7">
        <f>'Paste Data Here'!F5</f>
        <v/>
      </c>
      <c r="S4" s="7">
        <f>AVERAGE(R4:R4)</f>
        <v/>
      </c>
      <c r="T4" s="7">
        <f>IF(S4=0,1,R4/S4)</f>
        <v/>
      </c>
    </row>
    <row r="5" ht="18" customHeight="1">
      <c r="A5" s="7">
        <f>'Paste Data Here'!A6</f>
        <v/>
      </c>
      <c r="B5" s="7">
        <f>'Paste Data Here'!E6</f>
        <v/>
      </c>
      <c r="C5" s="7">
        <f>B5*0.1538+C4*0.8462</f>
        <v/>
      </c>
      <c r="D5" s="7">
        <f>B5*0.0741+D4*0.9259</f>
        <v/>
      </c>
      <c r="E5" s="7">
        <f>C5-D5</f>
        <v/>
      </c>
      <c r="F5" s="7">
        <f>E5*0.2+F4*0.8</f>
        <v/>
      </c>
      <c r="G5" s="7">
        <f>E5-F5</f>
        <v/>
      </c>
      <c r="H5" s="7">
        <f>G4</f>
        <v/>
      </c>
      <c r="I5" s="7">
        <f>MAX(B5-B4,0)</f>
        <v/>
      </c>
      <c r="J5" s="7">
        <f>MAX(B4-B5,0)</f>
        <v/>
      </c>
      <c r="K5" s="7">
        <f>AVERAGE(I4:I5)</f>
        <v/>
      </c>
      <c r="L5" s="7">
        <f>AVERAGE(J4:J5)</f>
        <v/>
      </c>
      <c r="M5" s="7">
        <f>IF(L5=0,100,100-100/(1+K5/L5))</f>
        <v/>
      </c>
      <c r="N5" s="7">
        <f>MAX('Paste Data Here'!C6-'Paste Data Here'!D6,ABS('Paste Data Here'!C6-B4),ABS('Paste Data Here'!D6-B4))</f>
        <v/>
      </c>
      <c r="O5" s="7">
        <f>AVERAGE(N4:N5)</f>
        <v/>
      </c>
      <c r="P5" s="7">
        <f>AVERAGE(B4:B5)</f>
        <v/>
      </c>
      <c r="Q5" s="7">
        <f>(B5-P5)/P5*100</f>
        <v/>
      </c>
      <c r="R5" s="7">
        <f>'Paste Data Here'!F6</f>
        <v/>
      </c>
      <c r="S5" s="7">
        <f>AVERAGE(R4:R5)</f>
        <v/>
      </c>
      <c r="T5" s="7">
        <f>IF(S5=0,1,R5/S5)</f>
        <v/>
      </c>
    </row>
    <row r="6" ht="18" customHeight="1">
      <c r="A6" s="7">
        <f>'Paste Data Here'!A7</f>
        <v/>
      </c>
      <c r="B6" s="7">
        <f>'Paste Data Here'!E7</f>
        <v/>
      </c>
      <c r="C6" s="7">
        <f>B6*0.1538+C5*0.8462</f>
        <v/>
      </c>
      <c r="D6" s="7">
        <f>B6*0.0741+D5*0.9259</f>
        <v/>
      </c>
      <c r="E6" s="7">
        <f>C6-D6</f>
        <v/>
      </c>
      <c r="F6" s="7">
        <f>E6*0.2+F5*0.8</f>
        <v/>
      </c>
      <c r="G6" s="7">
        <f>E6-F6</f>
        <v/>
      </c>
      <c r="H6" s="7">
        <f>G5</f>
        <v/>
      </c>
      <c r="I6" s="7">
        <f>MAX(B6-B5,0)</f>
        <v/>
      </c>
      <c r="J6" s="7">
        <f>MAX(B5-B6,0)</f>
        <v/>
      </c>
      <c r="K6" s="7">
        <f>AVERAGE(I4:I6)</f>
        <v/>
      </c>
      <c r="L6" s="7">
        <f>AVERAGE(J4:J6)</f>
        <v/>
      </c>
      <c r="M6" s="7">
        <f>IF(L6=0,100,100-100/(1+K6/L6))</f>
        <v/>
      </c>
      <c r="N6" s="7">
        <f>MAX('Paste Data Here'!C7-'Paste Data Here'!D7,ABS('Paste Data Here'!C7-B5),ABS('Paste Data Here'!D7-B5))</f>
        <v/>
      </c>
      <c r="O6" s="7">
        <f>AVERAGE(N4:N6)</f>
        <v/>
      </c>
      <c r="P6" s="7">
        <f>AVERAGE(B4:B6)</f>
        <v/>
      </c>
      <c r="Q6" s="7">
        <f>(B6-P6)/P6*100</f>
        <v/>
      </c>
      <c r="R6" s="7">
        <f>'Paste Data Here'!F7</f>
        <v/>
      </c>
      <c r="S6" s="7">
        <f>AVERAGE(R4:R6)</f>
        <v/>
      </c>
      <c r="T6" s="7">
        <f>IF(S6=0,1,R6/S6)</f>
        <v/>
      </c>
    </row>
    <row r="7" ht="18" customHeight="1">
      <c r="A7" s="7">
        <f>'Paste Data Here'!A8</f>
        <v/>
      </c>
      <c r="B7" s="7">
        <f>'Paste Data Here'!E8</f>
        <v/>
      </c>
      <c r="C7" s="7">
        <f>B7*0.1538+C6*0.8462</f>
        <v/>
      </c>
      <c r="D7" s="7">
        <f>B7*0.0741+D6*0.9259</f>
        <v/>
      </c>
      <c r="E7" s="7">
        <f>C7-D7</f>
        <v/>
      </c>
      <c r="F7" s="7">
        <f>E7*0.2+F6*0.8</f>
        <v/>
      </c>
      <c r="G7" s="7">
        <f>E7-F7</f>
        <v/>
      </c>
      <c r="H7" s="7">
        <f>G6</f>
        <v/>
      </c>
      <c r="I7" s="7">
        <f>MAX(B7-B6,0)</f>
        <v/>
      </c>
      <c r="J7" s="7">
        <f>MAX(B6-B7,0)</f>
        <v/>
      </c>
      <c r="K7" s="7">
        <f>AVERAGE(I4:I7)</f>
        <v/>
      </c>
      <c r="L7" s="7">
        <f>AVERAGE(J4:J7)</f>
        <v/>
      </c>
      <c r="M7" s="7">
        <f>IF(L7=0,100,100-100/(1+K7/L7))</f>
        <v/>
      </c>
      <c r="N7" s="7">
        <f>MAX('Paste Data Here'!C8-'Paste Data Here'!D8,ABS('Paste Data Here'!C8-B6),ABS('Paste Data Here'!D8-B6))</f>
        <v/>
      </c>
      <c r="O7" s="7">
        <f>AVERAGE(N4:N7)</f>
        <v/>
      </c>
      <c r="P7" s="7">
        <f>AVERAGE(B4:B7)</f>
        <v/>
      </c>
      <c r="Q7" s="7">
        <f>(B7-P7)/P7*100</f>
        <v/>
      </c>
      <c r="R7" s="7">
        <f>'Paste Data Here'!F8</f>
        <v/>
      </c>
      <c r="S7" s="7">
        <f>AVERAGE(R4:R7)</f>
        <v/>
      </c>
      <c r="T7" s="7">
        <f>IF(S7=0,1,R7/S7)</f>
        <v/>
      </c>
    </row>
    <row r="8" ht="18" customHeight="1">
      <c r="A8" s="7">
        <f>'Paste Data Here'!A9</f>
        <v/>
      </c>
      <c r="B8" s="7">
        <f>'Paste Data Here'!E9</f>
        <v/>
      </c>
      <c r="C8" s="7">
        <f>B8*0.1538+C7*0.8462</f>
        <v/>
      </c>
      <c r="D8" s="7">
        <f>B8*0.0741+D7*0.9259</f>
        <v/>
      </c>
      <c r="E8" s="7">
        <f>C8-D8</f>
        <v/>
      </c>
      <c r="F8" s="7">
        <f>E8*0.2+F7*0.8</f>
        <v/>
      </c>
      <c r="G8" s="7">
        <f>E8-F8</f>
        <v/>
      </c>
      <c r="H8" s="7">
        <f>G7</f>
        <v/>
      </c>
      <c r="I8" s="7">
        <f>MAX(B8-B7,0)</f>
        <v/>
      </c>
      <c r="J8" s="7">
        <f>MAX(B7-B8,0)</f>
        <v/>
      </c>
      <c r="K8" s="7">
        <f>AVERAGE(I4:I8)</f>
        <v/>
      </c>
      <c r="L8" s="7">
        <f>AVERAGE(J4:J8)</f>
        <v/>
      </c>
      <c r="M8" s="7">
        <f>IF(L8=0,100,100-100/(1+K8/L8))</f>
        <v/>
      </c>
      <c r="N8" s="7">
        <f>MAX('Paste Data Here'!C9-'Paste Data Here'!D9,ABS('Paste Data Here'!C9-B7),ABS('Paste Data Here'!D9-B7))</f>
        <v/>
      </c>
      <c r="O8" s="7">
        <f>AVERAGE(N4:N8)</f>
        <v/>
      </c>
      <c r="P8" s="7">
        <f>AVERAGE(B4:B8)</f>
        <v/>
      </c>
      <c r="Q8" s="7">
        <f>(B8-P8)/P8*100</f>
        <v/>
      </c>
      <c r="R8" s="7">
        <f>'Paste Data Here'!F9</f>
        <v/>
      </c>
      <c r="S8" s="7">
        <f>AVERAGE(R4:R8)</f>
        <v/>
      </c>
      <c r="T8" s="7">
        <f>IF(S8=0,1,R8/S8)</f>
        <v/>
      </c>
    </row>
    <row r="9" ht="18" customHeight="1">
      <c r="A9" s="7">
        <f>'Paste Data Here'!A10</f>
        <v/>
      </c>
      <c r="B9" s="7">
        <f>'Paste Data Here'!E10</f>
        <v/>
      </c>
      <c r="C9" s="7">
        <f>B9*0.1538+C8*0.8462</f>
        <v/>
      </c>
      <c r="D9" s="7">
        <f>B9*0.0741+D8*0.9259</f>
        <v/>
      </c>
      <c r="E9" s="7">
        <f>C9-D9</f>
        <v/>
      </c>
      <c r="F9" s="7">
        <f>E9*0.2+F8*0.8</f>
        <v/>
      </c>
      <c r="G9" s="7">
        <f>E9-F9</f>
        <v/>
      </c>
      <c r="H9" s="7">
        <f>G8</f>
        <v/>
      </c>
      <c r="I9" s="7">
        <f>MAX(B9-B8,0)</f>
        <v/>
      </c>
      <c r="J9" s="7">
        <f>MAX(B8-B9,0)</f>
        <v/>
      </c>
      <c r="K9" s="7">
        <f>AVERAGE(I4:I9)</f>
        <v/>
      </c>
      <c r="L9" s="7">
        <f>AVERAGE(J4:J9)</f>
        <v/>
      </c>
      <c r="M9" s="7">
        <f>IF(L9=0,100,100-100/(1+K9/L9))</f>
        <v/>
      </c>
      <c r="N9" s="7">
        <f>MAX('Paste Data Here'!C10-'Paste Data Here'!D10,ABS('Paste Data Here'!C10-B8),ABS('Paste Data Here'!D10-B8))</f>
        <v/>
      </c>
      <c r="O9" s="7">
        <f>AVERAGE(N4:N9)</f>
        <v/>
      </c>
      <c r="P9" s="7">
        <f>AVERAGE(B4:B9)</f>
        <v/>
      </c>
      <c r="Q9" s="7">
        <f>(B9-P9)/P9*100</f>
        <v/>
      </c>
      <c r="R9" s="7">
        <f>'Paste Data Here'!F10</f>
        <v/>
      </c>
      <c r="S9" s="7">
        <f>AVERAGE(R4:R9)</f>
        <v/>
      </c>
      <c r="T9" s="7">
        <f>IF(S9=0,1,R9/S9)</f>
        <v/>
      </c>
    </row>
    <row r="10" ht="18" customHeight="1">
      <c r="A10" s="7">
        <f>'Paste Data Here'!A11</f>
        <v/>
      </c>
      <c r="B10" s="7">
        <f>'Paste Data Here'!E11</f>
        <v/>
      </c>
      <c r="C10" s="7">
        <f>B10*0.1538+C9*0.8462</f>
        <v/>
      </c>
      <c r="D10" s="7">
        <f>B10*0.0741+D9*0.9259</f>
        <v/>
      </c>
      <c r="E10" s="7">
        <f>C10-D10</f>
        <v/>
      </c>
      <c r="F10" s="7">
        <f>E10*0.2+F9*0.8</f>
        <v/>
      </c>
      <c r="G10" s="7">
        <f>E10-F10</f>
        <v/>
      </c>
      <c r="H10" s="7">
        <f>G9</f>
        <v/>
      </c>
      <c r="I10" s="7">
        <f>MAX(B10-B9,0)</f>
        <v/>
      </c>
      <c r="J10" s="7">
        <f>MAX(B9-B10,0)</f>
        <v/>
      </c>
      <c r="K10" s="7">
        <f>AVERAGE(I4:I10)</f>
        <v/>
      </c>
      <c r="L10" s="7">
        <f>AVERAGE(J4:J10)</f>
        <v/>
      </c>
      <c r="M10" s="7">
        <f>IF(L10=0,100,100-100/(1+K10/L10))</f>
        <v/>
      </c>
      <c r="N10" s="7">
        <f>MAX('Paste Data Here'!C11-'Paste Data Here'!D11,ABS('Paste Data Here'!C11-B9),ABS('Paste Data Here'!D11-B9))</f>
        <v/>
      </c>
      <c r="O10" s="7">
        <f>AVERAGE(N4:N10)</f>
        <v/>
      </c>
      <c r="P10" s="7">
        <f>AVERAGE(B4:B10)</f>
        <v/>
      </c>
      <c r="Q10" s="7">
        <f>(B10-P10)/P10*100</f>
        <v/>
      </c>
      <c r="R10" s="7">
        <f>'Paste Data Here'!F11</f>
        <v/>
      </c>
      <c r="S10" s="7">
        <f>AVERAGE(R4:R10)</f>
        <v/>
      </c>
      <c r="T10" s="7">
        <f>IF(S10=0,1,R10/S10)</f>
        <v/>
      </c>
    </row>
    <row r="11" ht="18" customHeight="1">
      <c r="A11" s="7">
        <f>'Paste Data Here'!A12</f>
        <v/>
      </c>
      <c r="B11" s="7">
        <f>'Paste Data Here'!E12</f>
        <v/>
      </c>
      <c r="C11" s="7">
        <f>B11*0.1538+C10*0.8462</f>
        <v/>
      </c>
      <c r="D11" s="7">
        <f>B11*0.0741+D10*0.9259</f>
        <v/>
      </c>
      <c r="E11" s="7">
        <f>C11-D11</f>
        <v/>
      </c>
      <c r="F11" s="7">
        <f>E11*0.2+F10*0.8</f>
        <v/>
      </c>
      <c r="G11" s="7">
        <f>E11-F11</f>
        <v/>
      </c>
      <c r="H11" s="7">
        <f>G10</f>
        <v/>
      </c>
      <c r="I11" s="7">
        <f>MAX(B11-B10,0)</f>
        <v/>
      </c>
      <c r="J11" s="7">
        <f>MAX(B10-B11,0)</f>
        <v/>
      </c>
      <c r="K11" s="7">
        <f>AVERAGE(I4:I11)</f>
        <v/>
      </c>
      <c r="L11" s="7">
        <f>AVERAGE(J4:J11)</f>
        <v/>
      </c>
      <c r="M11" s="7">
        <f>IF(L11=0,100,100-100/(1+K11/L11))</f>
        <v/>
      </c>
      <c r="N11" s="7">
        <f>MAX('Paste Data Here'!C12-'Paste Data Here'!D12,ABS('Paste Data Here'!C12-B10),ABS('Paste Data Here'!D12-B10))</f>
        <v/>
      </c>
      <c r="O11" s="7">
        <f>AVERAGE(N4:N11)</f>
        <v/>
      </c>
      <c r="P11" s="7">
        <f>AVERAGE(B4:B11)</f>
        <v/>
      </c>
      <c r="Q11" s="7">
        <f>(B11-P11)/P11*100</f>
        <v/>
      </c>
      <c r="R11" s="7">
        <f>'Paste Data Here'!F12</f>
        <v/>
      </c>
      <c r="S11" s="7">
        <f>AVERAGE(R4:R11)</f>
        <v/>
      </c>
      <c r="T11" s="7">
        <f>IF(S11=0,1,R11/S11)</f>
        <v/>
      </c>
    </row>
    <row r="12" ht="18" customHeight="1">
      <c r="A12" s="7">
        <f>'Paste Data Here'!A13</f>
        <v/>
      </c>
      <c r="B12" s="7">
        <f>'Paste Data Here'!E13</f>
        <v/>
      </c>
      <c r="C12" s="7">
        <f>B12*0.1538+C11*0.8462</f>
        <v/>
      </c>
      <c r="D12" s="7">
        <f>B12*0.0741+D11*0.9259</f>
        <v/>
      </c>
      <c r="E12" s="7">
        <f>C12-D12</f>
        <v/>
      </c>
      <c r="F12" s="7">
        <f>E12*0.2+F11*0.8</f>
        <v/>
      </c>
      <c r="G12" s="7">
        <f>E12-F12</f>
        <v/>
      </c>
      <c r="H12" s="7">
        <f>G11</f>
        <v/>
      </c>
      <c r="I12" s="7">
        <f>MAX(B12-B11,0)</f>
        <v/>
      </c>
      <c r="J12" s="7">
        <f>MAX(B11-B12,0)</f>
        <v/>
      </c>
      <c r="K12" s="7">
        <f>AVERAGE(I4:I12)</f>
        <v/>
      </c>
      <c r="L12" s="7">
        <f>AVERAGE(J4:J12)</f>
        <v/>
      </c>
      <c r="M12" s="7">
        <f>IF(L12=0,100,100-100/(1+K12/L12))</f>
        <v/>
      </c>
      <c r="N12" s="7">
        <f>MAX('Paste Data Here'!C13-'Paste Data Here'!D13,ABS('Paste Data Here'!C13-B11),ABS('Paste Data Here'!D13-B11))</f>
        <v/>
      </c>
      <c r="O12" s="7">
        <f>AVERAGE(N4:N12)</f>
        <v/>
      </c>
      <c r="P12" s="7">
        <f>AVERAGE(B4:B12)</f>
        <v/>
      </c>
      <c r="Q12" s="7">
        <f>(B12-P12)/P12*100</f>
        <v/>
      </c>
      <c r="R12" s="7">
        <f>'Paste Data Here'!F13</f>
        <v/>
      </c>
      <c r="S12" s="7">
        <f>AVERAGE(R4:R12)</f>
        <v/>
      </c>
      <c r="T12" s="7">
        <f>IF(S12=0,1,R12/S12)</f>
        <v/>
      </c>
    </row>
    <row r="13" ht="18" customHeight="1">
      <c r="A13" s="7">
        <f>'Paste Data Here'!A14</f>
        <v/>
      </c>
      <c r="B13" s="7">
        <f>'Paste Data Here'!E14</f>
        <v/>
      </c>
      <c r="C13" s="7">
        <f>B13*0.1538+C12*0.8462</f>
        <v/>
      </c>
      <c r="D13" s="7">
        <f>B13*0.0741+D12*0.9259</f>
        <v/>
      </c>
      <c r="E13" s="7">
        <f>C13-D13</f>
        <v/>
      </c>
      <c r="F13" s="7">
        <f>E13*0.2+F12*0.8</f>
        <v/>
      </c>
      <c r="G13" s="7">
        <f>E13-F13</f>
        <v/>
      </c>
      <c r="H13" s="7">
        <f>G12</f>
        <v/>
      </c>
      <c r="I13" s="7">
        <f>MAX(B13-B12,0)</f>
        <v/>
      </c>
      <c r="J13" s="7">
        <f>MAX(B12-B13,0)</f>
        <v/>
      </c>
      <c r="K13" s="7">
        <f>AVERAGE(I4:I13)</f>
        <v/>
      </c>
      <c r="L13" s="7">
        <f>AVERAGE(J4:J13)</f>
        <v/>
      </c>
      <c r="M13" s="7">
        <f>IF(L13=0,100,100-100/(1+K13/L13))</f>
        <v/>
      </c>
      <c r="N13" s="7">
        <f>MAX('Paste Data Here'!C14-'Paste Data Here'!D14,ABS('Paste Data Here'!C14-B12),ABS('Paste Data Here'!D14-B12))</f>
        <v/>
      </c>
      <c r="O13" s="7">
        <f>AVERAGE(N4:N13)</f>
        <v/>
      </c>
      <c r="P13" s="7">
        <f>AVERAGE(B4:B13)</f>
        <v/>
      </c>
      <c r="Q13" s="7">
        <f>(B13-P13)/P13*100</f>
        <v/>
      </c>
      <c r="R13" s="7">
        <f>'Paste Data Here'!F14</f>
        <v/>
      </c>
      <c r="S13" s="7">
        <f>AVERAGE(R4:R13)</f>
        <v/>
      </c>
      <c r="T13" s="7">
        <f>IF(S13=0,1,R13/S13)</f>
        <v/>
      </c>
    </row>
    <row r="14" ht="18" customHeight="1">
      <c r="A14" s="7">
        <f>'Paste Data Here'!A15</f>
        <v/>
      </c>
      <c r="B14" s="7">
        <f>'Paste Data Here'!E15</f>
        <v/>
      </c>
      <c r="C14" s="7">
        <f>B14*0.1538+C13*0.8462</f>
        <v/>
      </c>
      <c r="D14" s="7">
        <f>B14*0.0741+D13*0.9259</f>
        <v/>
      </c>
      <c r="E14" s="7">
        <f>C14-D14</f>
        <v/>
      </c>
      <c r="F14" s="7">
        <f>E14*0.2+F13*0.8</f>
        <v/>
      </c>
      <c r="G14" s="7">
        <f>E14-F14</f>
        <v/>
      </c>
      <c r="H14" s="7">
        <f>G13</f>
        <v/>
      </c>
      <c r="I14" s="7">
        <f>MAX(B14-B13,0)</f>
        <v/>
      </c>
      <c r="J14" s="7">
        <f>MAX(B13-B14,0)</f>
        <v/>
      </c>
      <c r="K14" s="7">
        <f>AVERAGE(I4:I14)</f>
        <v/>
      </c>
      <c r="L14" s="7">
        <f>AVERAGE(J4:J14)</f>
        <v/>
      </c>
      <c r="M14" s="7">
        <f>IF(L14=0,100,100-100/(1+K14/L14))</f>
        <v/>
      </c>
      <c r="N14" s="7">
        <f>MAX('Paste Data Here'!C15-'Paste Data Here'!D15,ABS('Paste Data Here'!C15-B13),ABS('Paste Data Here'!D15-B13))</f>
        <v/>
      </c>
      <c r="O14" s="7">
        <f>AVERAGE(N4:N14)</f>
        <v/>
      </c>
      <c r="P14" s="7">
        <f>AVERAGE(B4:B14)</f>
        <v/>
      </c>
      <c r="Q14" s="7">
        <f>(B14-P14)/P14*100</f>
        <v/>
      </c>
      <c r="R14" s="7">
        <f>'Paste Data Here'!F15</f>
        <v/>
      </c>
      <c r="S14" s="7">
        <f>AVERAGE(R4:R14)</f>
        <v/>
      </c>
      <c r="T14" s="7">
        <f>IF(S14=0,1,R14/S14)</f>
        <v/>
      </c>
    </row>
    <row r="15" ht="18" customHeight="1">
      <c r="A15" s="7">
        <f>'Paste Data Here'!A16</f>
        <v/>
      </c>
      <c r="B15" s="7">
        <f>'Paste Data Here'!E16</f>
        <v/>
      </c>
      <c r="C15" s="7">
        <f>B15*0.1538+C14*0.8462</f>
        <v/>
      </c>
      <c r="D15" s="7">
        <f>B15*0.0741+D14*0.9259</f>
        <v/>
      </c>
      <c r="E15" s="7">
        <f>C15-D15</f>
        <v/>
      </c>
      <c r="F15" s="7">
        <f>E15*0.2+F14*0.8</f>
        <v/>
      </c>
      <c r="G15" s="7">
        <f>E15-F15</f>
        <v/>
      </c>
      <c r="H15" s="7">
        <f>G14</f>
        <v/>
      </c>
      <c r="I15" s="7">
        <f>MAX(B15-B14,0)</f>
        <v/>
      </c>
      <c r="J15" s="7">
        <f>MAX(B14-B15,0)</f>
        <v/>
      </c>
      <c r="K15" s="7">
        <f>AVERAGE(I4:I15)</f>
        <v/>
      </c>
      <c r="L15" s="7">
        <f>AVERAGE(J4:J15)</f>
        <v/>
      </c>
      <c r="M15" s="7">
        <f>IF(L15=0,100,100-100/(1+K15/L15))</f>
        <v/>
      </c>
      <c r="N15" s="7">
        <f>MAX('Paste Data Here'!C16-'Paste Data Here'!D16,ABS('Paste Data Here'!C16-B14),ABS('Paste Data Here'!D16-B14))</f>
        <v/>
      </c>
      <c r="O15" s="7">
        <f>AVERAGE(N4:N15)</f>
        <v/>
      </c>
      <c r="P15" s="7">
        <f>AVERAGE(B4:B15)</f>
        <v/>
      </c>
      <c r="Q15" s="7">
        <f>(B15-P15)/P15*100</f>
        <v/>
      </c>
      <c r="R15" s="7">
        <f>'Paste Data Here'!F16</f>
        <v/>
      </c>
      <c r="S15" s="7">
        <f>AVERAGE(R4:R15)</f>
        <v/>
      </c>
      <c r="T15" s="7">
        <f>IF(S15=0,1,R15/S15)</f>
        <v/>
      </c>
    </row>
    <row r="16" ht="18" customHeight="1">
      <c r="A16" s="7">
        <f>'Paste Data Here'!A17</f>
        <v/>
      </c>
      <c r="B16" s="7">
        <f>'Paste Data Here'!E17</f>
        <v/>
      </c>
      <c r="C16" s="7">
        <f>B16*0.1538+C15*0.8462</f>
        <v/>
      </c>
      <c r="D16" s="7">
        <f>B16*0.0741+D15*0.9259</f>
        <v/>
      </c>
      <c r="E16" s="7">
        <f>C16-D16</f>
        <v/>
      </c>
      <c r="F16" s="7">
        <f>E16*0.2+F15*0.8</f>
        <v/>
      </c>
      <c r="G16" s="7">
        <f>E16-F16</f>
        <v/>
      </c>
      <c r="H16" s="7">
        <f>G15</f>
        <v/>
      </c>
      <c r="I16" s="7">
        <f>MAX(B16-B15,0)</f>
        <v/>
      </c>
      <c r="J16" s="7">
        <f>MAX(B15-B16,0)</f>
        <v/>
      </c>
      <c r="K16" s="7">
        <f>AVERAGE(I4:I16)</f>
        <v/>
      </c>
      <c r="L16" s="7">
        <f>AVERAGE(J4:J16)</f>
        <v/>
      </c>
      <c r="M16" s="7">
        <f>IF(L16=0,100,100-100/(1+K16/L16))</f>
        <v/>
      </c>
      <c r="N16" s="7">
        <f>MAX('Paste Data Here'!C17-'Paste Data Here'!D17,ABS('Paste Data Here'!C17-B15),ABS('Paste Data Here'!D17-B15))</f>
        <v/>
      </c>
      <c r="O16" s="7">
        <f>AVERAGE(N4:N16)</f>
        <v/>
      </c>
      <c r="P16" s="7">
        <f>AVERAGE(B4:B16)</f>
        <v/>
      </c>
      <c r="Q16" s="7">
        <f>(B16-P16)/P16*100</f>
        <v/>
      </c>
      <c r="R16" s="7">
        <f>'Paste Data Here'!F17</f>
        <v/>
      </c>
      <c r="S16" s="7">
        <f>AVERAGE(R4:R16)</f>
        <v/>
      </c>
      <c r="T16" s="7">
        <f>IF(S16=0,1,R16/S16)</f>
        <v/>
      </c>
    </row>
    <row r="17" ht="18" customHeight="1">
      <c r="A17" s="7">
        <f>'Paste Data Here'!A18</f>
        <v/>
      </c>
      <c r="B17" s="7">
        <f>'Paste Data Here'!E18</f>
        <v/>
      </c>
      <c r="C17" s="7">
        <f>B17*0.1538+C16*0.8462</f>
        <v/>
      </c>
      <c r="D17" s="7">
        <f>B17*0.0741+D16*0.9259</f>
        <v/>
      </c>
      <c r="E17" s="7">
        <f>C17-D17</f>
        <v/>
      </c>
      <c r="F17" s="7">
        <f>E17*0.2+F16*0.8</f>
        <v/>
      </c>
      <c r="G17" s="7">
        <f>E17-F17</f>
        <v/>
      </c>
      <c r="H17" s="7">
        <f>G16</f>
        <v/>
      </c>
      <c r="I17" s="7">
        <f>MAX(B17-B16,0)</f>
        <v/>
      </c>
      <c r="J17" s="7">
        <f>MAX(B16-B17,0)</f>
        <v/>
      </c>
      <c r="K17" s="7">
        <f>AVERAGE(I4:I17)</f>
        <v/>
      </c>
      <c r="L17" s="7">
        <f>AVERAGE(J4:J17)</f>
        <v/>
      </c>
      <c r="M17" s="7">
        <f>IF(L17=0,100,100-100/(1+K17/L17))</f>
        <v/>
      </c>
      <c r="N17" s="7">
        <f>MAX('Paste Data Here'!C18-'Paste Data Here'!D18,ABS('Paste Data Here'!C18-B16),ABS('Paste Data Here'!D18-B16))</f>
        <v/>
      </c>
      <c r="O17" s="7">
        <f>AVERAGE(N4:N17)</f>
        <v/>
      </c>
      <c r="P17" s="7">
        <f>AVERAGE(B4:B17)</f>
        <v/>
      </c>
      <c r="Q17" s="7">
        <f>(B17-P17)/P17*100</f>
        <v/>
      </c>
      <c r="R17" s="7">
        <f>'Paste Data Here'!F18</f>
        <v/>
      </c>
      <c r="S17" s="7">
        <f>AVERAGE(R4:R17)</f>
        <v/>
      </c>
      <c r="T17" s="7">
        <f>IF(S17=0,1,R17/S17)</f>
        <v/>
      </c>
    </row>
    <row r="18" ht="18" customHeight="1">
      <c r="A18" s="7">
        <f>'Paste Data Here'!A19</f>
        <v/>
      </c>
      <c r="B18" s="7">
        <f>'Paste Data Here'!E19</f>
        <v/>
      </c>
      <c r="C18" s="7">
        <f>B18*0.1538+C17*0.8462</f>
        <v/>
      </c>
      <c r="D18" s="7">
        <f>B18*0.0741+D17*0.9259</f>
        <v/>
      </c>
      <c r="E18" s="7">
        <f>C18-D18</f>
        <v/>
      </c>
      <c r="F18" s="7">
        <f>E18*0.2+F17*0.8</f>
        <v/>
      </c>
      <c r="G18" s="7">
        <f>E18-F18</f>
        <v/>
      </c>
      <c r="H18" s="7">
        <f>G17</f>
        <v/>
      </c>
      <c r="I18" s="7">
        <f>MAX(B18-B17,0)</f>
        <v/>
      </c>
      <c r="J18" s="7">
        <f>MAX(B17-B18,0)</f>
        <v/>
      </c>
      <c r="K18" s="7">
        <f>(K17*13+I18)/14</f>
        <v/>
      </c>
      <c r="L18" s="7">
        <f>(L17*13+J18)/14</f>
        <v/>
      </c>
      <c r="M18" s="7">
        <f>IF(L18=0,100,100-100/(1+K18/L18))</f>
        <v/>
      </c>
      <c r="N18" s="7">
        <f>MAX('Paste Data Here'!C19-'Paste Data Here'!D19,ABS('Paste Data Here'!C19-B17),ABS('Paste Data Here'!D19-B17))</f>
        <v/>
      </c>
      <c r="O18" s="7">
        <f>(O17*13+N18)/14</f>
        <v/>
      </c>
      <c r="P18" s="7">
        <f>AVERAGE(B4:B18)</f>
        <v/>
      </c>
      <c r="Q18" s="7">
        <f>(B18-P18)/P18*100</f>
        <v/>
      </c>
      <c r="R18" s="7">
        <f>'Paste Data Here'!F19</f>
        <v/>
      </c>
      <c r="S18" s="7">
        <f>AVERAGE(R4:R18)</f>
        <v/>
      </c>
      <c r="T18" s="7">
        <f>IF(S18=0,1,R18/S18)</f>
        <v/>
      </c>
    </row>
    <row r="19" ht="18" customHeight="1">
      <c r="A19" s="7">
        <f>'Paste Data Here'!A20</f>
        <v/>
      </c>
      <c r="B19" s="7">
        <f>'Paste Data Here'!E20</f>
        <v/>
      </c>
      <c r="C19" s="7">
        <f>B19*0.1538+C18*0.8462</f>
        <v/>
      </c>
      <c r="D19" s="7">
        <f>B19*0.0741+D18*0.9259</f>
        <v/>
      </c>
      <c r="E19" s="7">
        <f>C19-D19</f>
        <v/>
      </c>
      <c r="F19" s="7">
        <f>E19*0.2+F18*0.8</f>
        <v/>
      </c>
      <c r="G19" s="7">
        <f>E19-F19</f>
        <v/>
      </c>
      <c r="H19" s="7">
        <f>G18</f>
        <v/>
      </c>
      <c r="I19" s="7">
        <f>MAX(B19-B18,0)</f>
        <v/>
      </c>
      <c r="J19" s="7">
        <f>MAX(B18-B19,0)</f>
        <v/>
      </c>
      <c r="K19" s="7">
        <f>(K18*13+I19)/14</f>
        <v/>
      </c>
      <c r="L19" s="7">
        <f>(L18*13+J19)/14</f>
        <v/>
      </c>
      <c r="M19" s="7">
        <f>IF(L19=0,100,100-100/(1+K19/L19))</f>
        <v/>
      </c>
      <c r="N19" s="7">
        <f>MAX('Paste Data Here'!C20-'Paste Data Here'!D20,ABS('Paste Data Here'!C20-B18),ABS('Paste Data Here'!D20-B18))</f>
        <v/>
      </c>
      <c r="O19" s="7">
        <f>(O18*13+N19)/14</f>
        <v/>
      </c>
      <c r="P19" s="7">
        <f>AVERAGE(B4:B19)</f>
        <v/>
      </c>
      <c r="Q19" s="7">
        <f>(B19-P19)/P19*100</f>
        <v/>
      </c>
      <c r="R19" s="7">
        <f>'Paste Data Here'!F20</f>
        <v/>
      </c>
      <c r="S19" s="7">
        <f>AVERAGE(R4:R19)</f>
        <v/>
      </c>
      <c r="T19" s="7">
        <f>IF(S19=0,1,R19/S19)</f>
        <v/>
      </c>
    </row>
    <row r="20" ht="18" customHeight="1">
      <c r="A20" s="7">
        <f>'Paste Data Here'!A21</f>
        <v/>
      </c>
      <c r="B20" s="7">
        <f>'Paste Data Here'!E21</f>
        <v/>
      </c>
      <c r="C20" s="7">
        <f>B20*0.1538+C19*0.8462</f>
        <v/>
      </c>
      <c r="D20" s="7">
        <f>B20*0.0741+D19*0.9259</f>
        <v/>
      </c>
      <c r="E20" s="7">
        <f>C20-D20</f>
        <v/>
      </c>
      <c r="F20" s="7">
        <f>E20*0.2+F19*0.8</f>
        <v/>
      </c>
      <c r="G20" s="7">
        <f>E20-F20</f>
        <v/>
      </c>
      <c r="H20" s="7">
        <f>G19</f>
        <v/>
      </c>
      <c r="I20" s="7">
        <f>MAX(B20-B19,0)</f>
        <v/>
      </c>
      <c r="J20" s="7">
        <f>MAX(B19-B20,0)</f>
        <v/>
      </c>
      <c r="K20" s="7">
        <f>(K19*13+I20)/14</f>
        <v/>
      </c>
      <c r="L20" s="7">
        <f>(L19*13+J20)/14</f>
        <v/>
      </c>
      <c r="M20" s="7">
        <f>IF(L20=0,100,100-100/(1+K20/L20))</f>
        <v/>
      </c>
      <c r="N20" s="7">
        <f>MAX('Paste Data Here'!C21-'Paste Data Here'!D21,ABS('Paste Data Here'!C21-B19),ABS('Paste Data Here'!D21-B19))</f>
        <v/>
      </c>
      <c r="O20" s="7">
        <f>(O19*13+N20)/14</f>
        <v/>
      </c>
      <c r="P20" s="7">
        <f>AVERAGE(B4:B20)</f>
        <v/>
      </c>
      <c r="Q20" s="7">
        <f>(B20-P20)/P20*100</f>
        <v/>
      </c>
      <c r="R20" s="7">
        <f>'Paste Data Here'!F21</f>
        <v/>
      </c>
      <c r="S20" s="7">
        <f>AVERAGE(R4:R20)</f>
        <v/>
      </c>
      <c r="T20" s="7">
        <f>IF(S20=0,1,R20/S20)</f>
        <v/>
      </c>
    </row>
    <row r="21" ht="18" customHeight="1">
      <c r="A21" s="7">
        <f>'Paste Data Here'!A22</f>
        <v/>
      </c>
      <c r="B21" s="7">
        <f>'Paste Data Here'!E22</f>
        <v/>
      </c>
      <c r="C21" s="7">
        <f>B21*0.1538+C20*0.8462</f>
        <v/>
      </c>
      <c r="D21" s="7">
        <f>B21*0.0741+D20*0.9259</f>
        <v/>
      </c>
      <c r="E21" s="7">
        <f>C21-D21</f>
        <v/>
      </c>
      <c r="F21" s="7">
        <f>E21*0.2+F20*0.8</f>
        <v/>
      </c>
      <c r="G21" s="7">
        <f>E21-F21</f>
        <v/>
      </c>
      <c r="H21" s="7">
        <f>G20</f>
        <v/>
      </c>
      <c r="I21" s="7">
        <f>MAX(B21-B20,0)</f>
        <v/>
      </c>
      <c r="J21" s="7">
        <f>MAX(B20-B21,0)</f>
        <v/>
      </c>
      <c r="K21" s="7">
        <f>(K20*13+I21)/14</f>
        <v/>
      </c>
      <c r="L21" s="7">
        <f>(L20*13+J21)/14</f>
        <v/>
      </c>
      <c r="M21" s="7">
        <f>IF(L21=0,100,100-100/(1+K21/L21))</f>
        <v/>
      </c>
      <c r="N21" s="7">
        <f>MAX('Paste Data Here'!C22-'Paste Data Here'!D22,ABS('Paste Data Here'!C22-B20),ABS('Paste Data Here'!D22-B20))</f>
        <v/>
      </c>
      <c r="O21" s="7">
        <f>(O20*13+N21)/14</f>
        <v/>
      </c>
      <c r="P21" s="7">
        <f>AVERAGE(B4:B21)</f>
        <v/>
      </c>
      <c r="Q21" s="7">
        <f>(B21-P21)/P21*100</f>
        <v/>
      </c>
      <c r="R21" s="7">
        <f>'Paste Data Here'!F22</f>
        <v/>
      </c>
      <c r="S21" s="7">
        <f>AVERAGE(R4:R21)</f>
        <v/>
      </c>
      <c r="T21" s="7">
        <f>IF(S21=0,1,R21/S21)</f>
        <v/>
      </c>
    </row>
    <row r="22" ht="18" customHeight="1">
      <c r="A22" s="7">
        <f>'Paste Data Here'!A23</f>
        <v/>
      </c>
      <c r="B22" s="7">
        <f>'Paste Data Here'!E23</f>
        <v/>
      </c>
      <c r="C22" s="7">
        <f>B22*0.1538+C21*0.8462</f>
        <v/>
      </c>
      <c r="D22" s="7">
        <f>B22*0.0741+D21*0.9259</f>
        <v/>
      </c>
      <c r="E22" s="7">
        <f>C22-D22</f>
        <v/>
      </c>
      <c r="F22" s="7">
        <f>E22*0.2+F21*0.8</f>
        <v/>
      </c>
      <c r="G22" s="7">
        <f>E22-F22</f>
        <v/>
      </c>
      <c r="H22" s="7">
        <f>G21</f>
        <v/>
      </c>
      <c r="I22" s="7">
        <f>MAX(B22-B21,0)</f>
        <v/>
      </c>
      <c r="J22" s="7">
        <f>MAX(B21-B22,0)</f>
        <v/>
      </c>
      <c r="K22" s="7">
        <f>(K21*13+I22)/14</f>
        <v/>
      </c>
      <c r="L22" s="7">
        <f>(L21*13+J22)/14</f>
        <v/>
      </c>
      <c r="M22" s="7">
        <f>IF(L22=0,100,100-100/(1+K22/L22))</f>
        <v/>
      </c>
      <c r="N22" s="7">
        <f>MAX('Paste Data Here'!C23-'Paste Data Here'!D23,ABS('Paste Data Here'!C23-B21),ABS('Paste Data Here'!D23-B21))</f>
        <v/>
      </c>
      <c r="O22" s="7">
        <f>(O21*13+N22)/14</f>
        <v/>
      </c>
      <c r="P22" s="7">
        <f>AVERAGE(B4:B22)</f>
        <v/>
      </c>
      <c r="Q22" s="7">
        <f>(B22-P22)/P22*100</f>
        <v/>
      </c>
      <c r="R22" s="7">
        <f>'Paste Data Here'!F23</f>
        <v/>
      </c>
      <c r="S22" s="7">
        <f>AVERAGE(R4:R22)</f>
        <v/>
      </c>
      <c r="T22" s="7">
        <f>IF(S22=0,1,R22/S22)</f>
        <v/>
      </c>
    </row>
    <row r="23" ht="18" customHeight="1">
      <c r="A23" s="7">
        <f>'Paste Data Here'!A24</f>
        <v/>
      </c>
      <c r="B23" s="7">
        <f>'Paste Data Here'!E24</f>
        <v/>
      </c>
      <c r="C23" s="7">
        <f>B23*0.1538+C22*0.8462</f>
        <v/>
      </c>
      <c r="D23" s="7">
        <f>B23*0.0741+D22*0.9259</f>
        <v/>
      </c>
      <c r="E23" s="7">
        <f>C23-D23</f>
        <v/>
      </c>
      <c r="F23" s="7">
        <f>E23*0.2+F22*0.8</f>
        <v/>
      </c>
      <c r="G23" s="7">
        <f>E23-F23</f>
        <v/>
      </c>
      <c r="H23" s="7">
        <f>G22</f>
        <v/>
      </c>
      <c r="I23" s="7">
        <f>MAX(B23-B22,0)</f>
        <v/>
      </c>
      <c r="J23" s="7">
        <f>MAX(B22-B23,0)</f>
        <v/>
      </c>
      <c r="K23" s="7">
        <f>(K22*13+I23)/14</f>
        <v/>
      </c>
      <c r="L23" s="7">
        <f>(L22*13+J23)/14</f>
        <v/>
      </c>
      <c r="M23" s="7">
        <f>IF(L23=0,100,100-100/(1+K23/L23))</f>
        <v/>
      </c>
      <c r="N23" s="7">
        <f>MAX('Paste Data Here'!C24-'Paste Data Here'!D24,ABS('Paste Data Here'!C24-B22),ABS('Paste Data Here'!D24-B22))</f>
        <v/>
      </c>
      <c r="O23" s="7">
        <f>(O22*13+N23)/14</f>
        <v/>
      </c>
      <c r="P23" s="7">
        <f>AVERAGE(B4:B23)</f>
        <v/>
      </c>
      <c r="Q23" s="7">
        <f>(B23-P23)/P23*100</f>
        <v/>
      </c>
      <c r="R23" s="7">
        <f>'Paste Data Here'!F24</f>
        <v/>
      </c>
      <c r="S23" s="7">
        <f>AVERAGE(R4:R23)</f>
        <v/>
      </c>
      <c r="T23" s="7">
        <f>IF(S23=0,1,R23/S23)</f>
        <v/>
      </c>
    </row>
    <row r="24" ht="18" customHeight="1">
      <c r="A24" s="7">
        <f>'Paste Data Here'!A25</f>
        <v/>
      </c>
      <c r="B24" s="7">
        <f>'Paste Data Here'!E25</f>
        <v/>
      </c>
      <c r="C24" s="7">
        <f>B24*0.1538+C23*0.8462</f>
        <v/>
      </c>
      <c r="D24" s="7">
        <f>B24*0.0741+D23*0.9259</f>
        <v/>
      </c>
      <c r="E24" s="7">
        <f>C24-D24</f>
        <v/>
      </c>
      <c r="F24" s="7">
        <f>E24*0.2+F23*0.8</f>
        <v/>
      </c>
      <c r="G24" s="7">
        <f>E24-F24</f>
        <v/>
      </c>
      <c r="H24" s="7">
        <f>G23</f>
        <v/>
      </c>
      <c r="I24" s="7">
        <f>MAX(B24-B23,0)</f>
        <v/>
      </c>
      <c r="J24" s="7">
        <f>MAX(B23-B24,0)</f>
        <v/>
      </c>
      <c r="K24" s="7">
        <f>(K23*13+I24)/14</f>
        <v/>
      </c>
      <c r="L24" s="7">
        <f>(L23*13+J24)/14</f>
        <v/>
      </c>
      <c r="M24" s="7">
        <f>IF(L24=0,100,100-100/(1+K24/L24))</f>
        <v/>
      </c>
      <c r="N24" s="7">
        <f>MAX('Paste Data Here'!C25-'Paste Data Here'!D25,ABS('Paste Data Here'!C25-B23),ABS('Paste Data Here'!D25-B23))</f>
        <v/>
      </c>
      <c r="O24" s="7">
        <f>(O23*13+N24)/14</f>
        <v/>
      </c>
      <c r="P24" s="7">
        <f>AVERAGE(B5:B24)</f>
        <v/>
      </c>
      <c r="Q24" s="7">
        <f>(B24-P24)/P24*100</f>
        <v/>
      </c>
      <c r="R24" s="7">
        <f>'Paste Data Here'!F25</f>
        <v/>
      </c>
      <c r="S24" s="7">
        <f>AVERAGE(R5:R24)</f>
        <v/>
      </c>
      <c r="T24" s="7">
        <f>IF(S24=0,1,R24/S24)</f>
        <v/>
      </c>
    </row>
    <row r="25" ht="18" customHeight="1">
      <c r="A25" s="7">
        <f>'Paste Data Here'!A26</f>
        <v/>
      </c>
      <c r="B25" s="7">
        <f>'Paste Data Here'!E26</f>
        <v/>
      </c>
      <c r="C25" s="7">
        <f>B25*0.1538+C24*0.8462</f>
        <v/>
      </c>
      <c r="D25" s="7">
        <f>B25*0.0741+D24*0.9259</f>
        <v/>
      </c>
      <c r="E25" s="7">
        <f>C25-D25</f>
        <v/>
      </c>
      <c r="F25" s="7">
        <f>E25*0.2+F24*0.8</f>
        <v/>
      </c>
      <c r="G25" s="7">
        <f>E25-F25</f>
        <v/>
      </c>
      <c r="H25" s="7">
        <f>G24</f>
        <v/>
      </c>
      <c r="I25" s="7">
        <f>MAX(B25-B24,0)</f>
        <v/>
      </c>
      <c r="J25" s="7">
        <f>MAX(B24-B25,0)</f>
        <v/>
      </c>
      <c r="K25" s="7">
        <f>(K24*13+I25)/14</f>
        <v/>
      </c>
      <c r="L25" s="7">
        <f>(L24*13+J25)/14</f>
        <v/>
      </c>
      <c r="M25" s="7">
        <f>IF(L25=0,100,100-100/(1+K25/L25))</f>
        <v/>
      </c>
      <c r="N25" s="7">
        <f>MAX('Paste Data Here'!C26-'Paste Data Here'!D26,ABS('Paste Data Here'!C26-B24),ABS('Paste Data Here'!D26-B24))</f>
        <v/>
      </c>
      <c r="O25" s="7">
        <f>(O24*13+N25)/14</f>
        <v/>
      </c>
      <c r="P25" s="7">
        <f>AVERAGE(B6:B25)</f>
        <v/>
      </c>
      <c r="Q25" s="7">
        <f>(B25-P25)/P25*100</f>
        <v/>
      </c>
      <c r="R25" s="7">
        <f>'Paste Data Here'!F26</f>
        <v/>
      </c>
      <c r="S25" s="7">
        <f>AVERAGE(R6:R25)</f>
        <v/>
      </c>
      <c r="T25" s="7">
        <f>IF(S25=0,1,R25/S25)</f>
        <v/>
      </c>
    </row>
    <row r="26" ht="18" customHeight="1">
      <c r="A26" s="7">
        <f>'Paste Data Here'!A27</f>
        <v/>
      </c>
      <c r="B26" s="7">
        <f>'Paste Data Here'!E27</f>
        <v/>
      </c>
      <c r="C26" s="7">
        <f>B26*0.1538+C25*0.8462</f>
        <v/>
      </c>
      <c r="D26" s="7">
        <f>B26*0.0741+D25*0.9259</f>
        <v/>
      </c>
      <c r="E26" s="7">
        <f>C26-D26</f>
        <v/>
      </c>
      <c r="F26" s="7">
        <f>E26*0.2+F25*0.8</f>
        <v/>
      </c>
      <c r="G26" s="7">
        <f>E26-F26</f>
        <v/>
      </c>
      <c r="H26" s="7">
        <f>G25</f>
        <v/>
      </c>
      <c r="I26" s="7">
        <f>MAX(B26-B25,0)</f>
        <v/>
      </c>
      <c r="J26" s="7">
        <f>MAX(B25-B26,0)</f>
        <v/>
      </c>
      <c r="K26" s="7">
        <f>(K25*13+I26)/14</f>
        <v/>
      </c>
      <c r="L26" s="7">
        <f>(L25*13+J26)/14</f>
        <v/>
      </c>
      <c r="M26" s="7">
        <f>IF(L26=0,100,100-100/(1+K26/L26))</f>
        <v/>
      </c>
      <c r="N26" s="7">
        <f>MAX('Paste Data Here'!C27-'Paste Data Here'!D27,ABS('Paste Data Here'!C27-B25),ABS('Paste Data Here'!D27-B25))</f>
        <v/>
      </c>
      <c r="O26" s="7">
        <f>(O25*13+N26)/14</f>
        <v/>
      </c>
      <c r="P26" s="7">
        <f>AVERAGE(B7:B26)</f>
        <v/>
      </c>
      <c r="Q26" s="7">
        <f>(B26-P26)/P26*100</f>
        <v/>
      </c>
      <c r="R26" s="7">
        <f>'Paste Data Here'!F27</f>
        <v/>
      </c>
      <c r="S26" s="7">
        <f>AVERAGE(R7:R26)</f>
        <v/>
      </c>
      <c r="T26" s="7">
        <f>IF(S26=0,1,R26/S26)</f>
        <v/>
      </c>
    </row>
    <row r="27" ht="18" customHeight="1">
      <c r="A27" s="7">
        <f>'Paste Data Here'!A28</f>
        <v/>
      </c>
      <c r="B27" s="7">
        <f>'Paste Data Here'!E28</f>
        <v/>
      </c>
      <c r="C27" s="7">
        <f>B27*0.1538+C26*0.8462</f>
        <v/>
      </c>
      <c r="D27" s="7">
        <f>B27*0.0741+D26*0.9259</f>
        <v/>
      </c>
      <c r="E27" s="7">
        <f>C27-D27</f>
        <v/>
      </c>
      <c r="F27" s="7">
        <f>E27*0.2+F26*0.8</f>
        <v/>
      </c>
      <c r="G27" s="7">
        <f>E27-F27</f>
        <v/>
      </c>
      <c r="H27" s="7">
        <f>G26</f>
        <v/>
      </c>
      <c r="I27" s="7">
        <f>MAX(B27-B26,0)</f>
        <v/>
      </c>
      <c r="J27" s="7">
        <f>MAX(B26-B27,0)</f>
        <v/>
      </c>
      <c r="K27" s="7">
        <f>(K26*13+I27)/14</f>
        <v/>
      </c>
      <c r="L27" s="7">
        <f>(L26*13+J27)/14</f>
        <v/>
      </c>
      <c r="M27" s="7">
        <f>IF(L27=0,100,100-100/(1+K27/L27))</f>
        <v/>
      </c>
      <c r="N27" s="7">
        <f>MAX('Paste Data Here'!C28-'Paste Data Here'!D28,ABS('Paste Data Here'!C28-B26),ABS('Paste Data Here'!D28-B26))</f>
        <v/>
      </c>
      <c r="O27" s="7">
        <f>(O26*13+N27)/14</f>
        <v/>
      </c>
      <c r="P27" s="7">
        <f>AVERAGE(B8:B27)</f>
        <v/>
      </c>
      <c r="Q27" s="7">
        <f>(B27-P27)/P27*100</f>
        <v/>
      </c>
      <c r="R27" s="7">
        <f>'Paste Data Here'!F28</f>
        <v/>
      </c>
      <c r="S27" s="7">
        <f>AVERAGE(R8:R27)</f>
        <v/>
      </c>
      <c r="T27" s="7">
        <f>IF(S27=0,1,R27/S27)</f>
        <v/>
      </c>
    </row>
    <row r="28" ht="18" customHeight="1">
      <c r="A28" s="7">
        <f>'Paste Data Here'!A29</f>
        <v/>
      </c>
      <c r="B28" s="7">
        <f>'Paste Data Here'!E29</f>
        <v/>
      </c>
      <c r="C28" s="7">
        <f>B28*0.1538+C27*0.8462</f>
        <v/>
      </c>
      <c r="D28" s="7">
        <f>B28*0.0741+D27*0.9259</f>
        <v/>
      </c>
      <c r="E28" s="7">
        <f>C28-D28</f>
        <v/>
      </c>
      <c r="F28" s="7">
        <f>E28*0.2+F27*0.8</f>
        <v/>
      </c>
      <c r="G28" s="7">
        <f>E28-F28</f>
        <v/>
      </c>
      <c r="H28" s="7">
        <f>G27</f>
        <v/>
      </c>
      <c r="I28" s="7">
        <f>MAX(B28-B27,0)</f>
        <v/>
      </c>
      <c r="J28" s="7">
        <f>MAX(B27-B28,0)</f>
        <v/>
      </c>
      <c r="K28" s="7">
        <f>(K27*13+I28)/14</f>
        <v/>
      </c>
      <c r="L28" s="7">
        <f>(L27*13+J28)/14</f>
        <v/>
      </c>
      <c r="M28" s="7">
        <f>IF(L28=0,100,100-100/(1+K28/L28))</f>
        <v/>
      </c>
      <c r="N28" s="7">
        <f>MAX('Paste Data Here'!C29-'Paste Data Here'!D29,ABS('Paste Data Here'!C29-B27),ABS('Paste Data Here'!D29-B27))</f>
        <v/>
      </c>
      <c r="O28" s="7">
        <f>(O27*13+N28)/14</f>
        <v/>
      </c>
      <c r="P28" s="7">
        <f>AVERAGE(B9:B28)</f>
        <v/>
      </c>
      <c r="Q28" s="7">
        <f>(B28-P28)/P28*100</f>
        <v/>
      </c>
      <c r="R28" s="7">
        <f>'Paste Data Here'!F29</f>
        <v/>
      </c>
      <c r="S28" s="7">
        <f>AVERAGE(R9:R28)</f>
        <v/>
      </c>
      <c r="T28" s="7">
        <f>IF(S28=0,1,R28/S28)</f>
        <v/>
      </c>
    </row>
    <row r="29" ht="18" customHeight="1">
      <c r="A29" s="7">
        <f>'Paste Data Here'!A30</f>
        <v/>
      </c>
      <c r="B29" s="7">
        <f>'Paste Data Here'!E30</f>
        <v/>
      </c>
      <c r="C29" s="7">
        <f>B29*0.1538+C28*0.8462</f>
        <v/>
      </c>
      <c r="D29" s="7">
        <f>B29*0.0741+D28*0.9259</f>
        <v/>
      </c>
      <c r="E29" s="7">
        <f>C29-D29</f>
        <v/>
      </c>
      <c r="F29" s="7">
        <f>E29*0.2+F28*0.8</f>
        <v/>
      </c>
      <c r="G29" s="7">
        <f>E29-F29</f>
        <v/>
      </c>
      <c r="H29" s="7">
        <f>G28</f>
        <v/>
      </c>
      <c r="I29" s="7">
        <f>MAX(B29-B28,0)</f>
        <v/>
      </c>
      <c r="J29" s="7">
        <f>MAX(B28-B29,0)</f>
        <v/>
      </c>
      <c r="K29" s="7">
        <f>(K28*13+I29)/14</f>
        <v/>
      </c>
      <c r="L29" s="7">
        <f>(L28*13+J29)/14</f>
        <v/>
      </c>
      <c r="M29" s="7">
        <f>IF(L29=0,100,100-100/(1+K29/L29))</f>
        <v/>
      </c>
      <c r="N29" s="7">
        <f>MAX('Paste Data Here'!C30-'Paste Data Here'!D30,ABS('Paste Data Here'!C30-B28),ABS('Paste Data Here'!D30-B28))</f>
        <v/>
      </c>
      <c r="O29" s="7">
        <f>(O28*13+N29)/14</f>
        <v/>
      </c>
      <c r="P29" s="7">
        <f>AVERAGE(B10:B29)</f>
        <v/>
      </c>
      <c r="Q29" s="7">
        <f>(B29-P29)/P29*100</f>
        <v/>
      </c>
      <c r="R29" s="7">
        <f>'Paste Data Here'!F30</f>
        <v/>
      </c>
      <c r="S29" s="7">
        <f>AVERAGE(R10:R29)</f>
        <v/>
      </c>
      <c r="T29" s="7">
        <f>IF(S29=0,1,R29/S29)</f>
        <v/>
      </c>
    </row>
    <row r="30" ht="18" customHeight="1">
      <c r="A30" s="7">
        <f>'Paste Data Here'!A31</f>
        <v/>
      </c>
      <c r="B30" s="7">
        <f>'Paste Data Here'!E31</f>
        <v/>
      </c>
      <c r="C30" s="7">
        <f>B30*0.1538+C29*0.8462</f>
        <v/>
      </c>
      <c r="D30" s="7">
        <f>B30*0.0741+D29*0.9259</f>
        <v/>
      </c>
      <c r="E30" s="7">
        <f>C30-D30</f>
        <v/>
      </c>
      <c r="F30" s="7">
        <f>E30*0.2+F29*0.8</f>
        <v/>
      </c>
      <c r="G30" s="7">
        <f>E30-F30</f>
        <v/>
      </c>
      <c r="H30" s="7">
        <f>G29</f>
        <v/>
      </c>
      <c r="I30" s="7">
        <f>MAX(B30-B29,0)</f>
        <v/>
      </c>
      <c r="J30" s="7">
        <f>MAX(B29-B30,0)</f>
        <v/>
      </c>
      <c r="K30" s="7">
        <f>(K29*13+I30)/14</f>
        <v/>
      </c>
      <c r="L30" s="7">
        <f>(L29*13+J30)/14</f>
        <v/>
      </c>
      <c r="M30" s="7">
        <f>IF(L30=0,100,100-100/(1+K30/L30))</f>
        <v/>
      </c>
      <c r="N30" s="7">
        <f>MAX('Paste Data Here'!C31-'Paste Data Here'!D31,ABS('Paste Data Here'!C31-B29),ABS('Paste Data Here'!D31-B29))</f>
        <v/>
      </c>
      <c r="O30" s="7">
        <f>(O29*13+N30)/14</f>
        <v/>
      </c>
      <c r="P30" s="7">
        <f>AVERAGE(B11:B30)</f>
        <v/>
      </c>
      <c r="Q30" s="7">
        <f>(B30-P30)/P30*100</f>
        <v/>
      </c>
      <c r="R30" s="7">
        <f>'Paste Data Here'!F31</f>
        <v/>
      </c>
      <c r="S30" s="7">
        <f>AVERAGE(R11:R30)</f>
        <v/>
      </c>
      <c r="T30" s="7">
        <f>IF(S30=0,1,R30/S30)</f>
        <v/>
      </c>
    </row>
    <row r="31" ht="18" customHeight="1">
      <c r="A31" s="7">
        <f>'Paste Data Here'!A32</f>
        <v/>
      </c>
      <c r="B31" s="7">
        <f>'Paste Data Here'!E32</f>
        <v/>
      </c>
      <c r="C31" s="7">
        <f>B31*0.1538+C30*0.8462</f>
        <v/>
      </c>
      <c r="D31" s="7">
        <f>B31*0.0741+D30*0.9259</f>
        <v/>
      </c>
      <c r="E31" s="7">
        <f>C31-D31</f>
        <v/>
      </c>
      <c r="F31" s="7">
        <f>E31*0.2+F30*0.8</f>
        <v/>
      </c>
      <c r="G31" s="7">
        <f>E31-F31</f>
        <v/>
      </c>
      <c r="H31" s="7">
        <f>G30</f>
        <v/>
      </c>
      <c r="I31" s="7">
        <f>MAX(B31-B30,0)</f>
        <v/>
      </c>
      <c r="J31" s="7">
        <f>MAX(B30-B31,0)</f>
        <v/>
      </c>
      <c r="K31" s="7">
        <f>(K30*13+I31)/14</f>
        <v/>
      </c>
      <c r="L31" s="7">
        <f>(L30*13+J31)/14</f>
        <v/>
      </c>
      <c r="M31" s="7">
        <f>IF(L31=0,100,100-100/(1+K31/L31))</f>
        <v/>
      </c>
      <c r="N31" s="7">
        <f>MAX('Paste Data Here'!C32-'Paste Data Here'!D32,ABS('Paste Data Here'!C32-B30),ABS('Paste Data Here'!D32-B30))</f>
        <v/>
      </c>
      <c r="O31" s="7">
        <f>(O30*13+N31)/14</f>
        <v/>
      </c>
      <c r="P31" s="7">
        <f>AVERAGE(B12:B31)</f>
        <v/>
      </c>
      <c r="Q31" s="7">
        <f>(B31-P31)/P31*100</f>
        <v/>
      </c>
      <c r="R31" s="7">
        <f>'Paste Data Here'!F32</f>
        <v/>
      </c>
      <c r="S31" s="7">
        <f>AVERAGE(R12:R31)</f>
        <v/>
      </c>
      <c r="T31" s="7">
        <f>IF(S31=0,1,R31/S31)</f>
        <v/>
      </c>
    </row>
    <row r="32" ht="18" customHeight="1">
      <c r="A32" s="7">
        <f>'Paste Data Here'!A33</f>
        <v/>
      </c>
      <c r="B32" s="7">
        <f>'Paste Data Here'!E33</f>
        <v/>
      </c>
      <c r="C32" s="7">
        <f>B32*0.1538+C31*0.8462</f>
        <v/>
      </c>
      <c r="D32" s="7">
        <f>B32*0.0741+D31*0.9259</f>
        <v/>
      </c>
      <c r="E32" s="7">
        <f>C32-D32</f>
        <v/>
      </c>
      <c r="F32" s="7">
        <f>E32*0.2+F31*0.8</f>
        <v/>
      </c>
      <c r="G32" s="7">
        <f>E32-F32</f>
        <v/>
      </c>
      <c r="H32" s="7">
        <f>G31</f>
        <v/>
      </c>
      <c r="I32" s="7">
        <f>MAX(B32-B31,0)</f>
        <v/>
      </c>
      <c r="J32" s="7">
        <f>MAX(B31-B32,0)</f>
        <v/>
      </c>
      <c r="K32" s="7">
        <f>(K31*13+I32)/14</f>
        <v/>
      </c>
      <c r="L32" s="7">
        <f>(L31*13+J32)/14</f>
        <v/>
      </c>
      <c r="M32" s="7">
        <f>IF(L32=0,100,100-100/(1+K32/L32))</f>
        <v/>
      </c>
      <c r="N32" s="7">
        <f>MAX('Paste Data Here'!C33-'Paste Data Here'!D33,ABS('Paste Data Here'!C33-B31),ABS('Paste Data Here'!D33-B31))</f>
        <v/>
      </c>
      <c r="O32" s="7">
        <f>(O31*13+N32)/14</f>
        <v/>
      </c>
      <c r="P32" s="7">
        <f>AVERAGE(B13:B32)</f>
        <v/>
      </c>
      <c r="Q32" s="7">
        <f>(B32-P32)/P32*100</f>
        <v/>
      </c>
      <c r="R32" s="7">
        <f>'Paste Data Here'!F33</f>
        <v/>
      </c>
      <c r="S32" s="7">
        <f>AVERAGE(R13:R32)</f>
        <v/>
      </c>
      <c r="T32" s="7">
        <f>IF(S32=0,1,R32/S32)</f>
        <v/>
      </c>
    </row>
    <row r="33" ht="18" customHeight="1">
      <c r="A33" s="7">
        <f>'Paste Data Here'!A34</f>
        <v/>
      </c>
      <c r="B33" s="7">
        <f>'Paste Data Here'!E34</f>
        <v/>
      </c>
      <c r="C33" s="7">
        <f>B33*0.1538+C32*0.8462</f>
        <v/>
      </c>
      <c r="D33" s="7">
        <f>B33*0.0741+D32*0.9259</f>
        <v/>
      </c>
      <c r="E33" s="7">
        <f>C33-D33</f>
        <v/>
      </c>
      <c r="F33" s="7">
        <f>E33*0.2+F32*0.8</f>
        <v/>
      </c>
      <c r="G33" s="7">
        <f>E33-F33</f>
        <v/>
      </c>
      <c r="H33" s="7">
        <f>G32</f>
        <v/>
      </c>
      <c r="I33" s="7">
        <f>MAX(B33-B32,0)</f>
        <v/>
      </c>
      <c r="J33" s="7">
        <f>MAX(B32-B33,0)</f>
        <v/>
      </c>
      <c r="K33" s="7">
        <f>(K32*13+I33)/14</f>
        <v/>
      </c>
      <c r="L33" s="7">
        <f>(L32*13+J33)/14</f>
        <v/>
      </c>
      <c r="M33" s="7">
        <f>IF(L33=0,100,100-100/(1+K33/L33))</f>
        <v/>
      </c>
      <c r="N33" s="7">
        <f>MAX('Paste Data Here'!C34-'Paste Data Here'!D34,ABS('Paste Data Here'!C34-B32),ABS('Paste Data Here'!D34-B32))</f>
        <v/>
      </c>
      <c r="O33" s="7">
        <f>(O32*13+N33)/14</f>
        <v/>
      </c>
      <c r="P33" s="7">
        <f>AVERAGE(B14:B33)</f>
        <v/>
      </c>
      <c r="Q33" s="7">
        <f>(B33-P33)/P33*100</f>
        <v/>
      </c>
      <c r="R33" s="7">
        <f>'Paste Data Here'!F34</f>
        <v/>
      </c>
      <c r="S33" s="7">
        <f>AVERAGE(R14:R33)</f>
        <v/>
      </c>
      <c r="T33" s="7">
        <f>IF(S33=0,1,R33/S33)</f>
        <v/>
      </c>
    </row>
    <row r="34" ht="18" customHeight="1">
      <c r="A34" s="7">
        <f>'Paste Data Here'!A35</f>
        <v/>
      </c>
      <c r="B34" s="7">
        <f>'Paste Data Here'!E35</f>
        <v/>
      </c>
      <c r="C34" s="7">
        <f>B34*0.1538+C33*0.8462</f>
        <v/>
      </c>
      <c r="D34" s="7">
        <f>B34*0.0741+D33*0.9259</f>
        <v/>
      </c>
      <c r="E34" s="7">
        <f>C34-D34</f>
        <v/>
      </c>
      <c r="F34" s="7">
        <f>E34*0.2+F33*0.8</f>
        <v/>
      </c>
      <c r="G34" s="7">
        <f>E34-F34</f>
        <v/>
      </c>
      <c r="H34" s="7">
        <f>G33</f>
        <v/>
      </c>
      <c r="I34" s="7">
        <f>MAX(B34-B33,0)</f>
        <v/>
      </c>
      <c r="J34" s="7">
        <f>MAX(B33-B34,0)</f>
        <v/>
      </c>
      <c r="K34" s="7">
        <f>(K33*13+I34)/14</f>
        <v/>
      </c>
      <c r="L34" s="7">
        <f>(L33*13+J34)/14</f>
        <v/>
      </c>
      <c r="M34" s="7">
        <f>IF(L34=0,100,100-100/(1+K34/L34))</f>
        <v/>
      </c>
      <c r="N34" s="7">
        <f>MAX('Paste Data Here'!C35-'Paste Data Here'!D35,ABS('Paste Data Here'!C35-B33),ABS('Paste Data Here'!D35-B33))</f>
        <v/>
      </c>
      <c r="O34" s="7">
        <f>(O33*13+N34)/14</f>
        <v/>
      </c>
      <c r="P34" s="7">
        <f>AVERAGE(B15:B34)</f>
        <v/>
      </c>
      <c r="Q34" s="7">
        <f>(B34-P34)/P34*100</f>
        <v/>
      </c>
      <c r="R34" s="7">
        <f>'Paste Data Here'!F35</f>
        <v/>
      </c>
      <c r="S34" s="7">
        <f>AVERAGE(R15:R34)</f>
        <v/>
      </c>
      <c r="T34" s="7">
        <f>IF(S34=0,1,R34/S34)</f>
        <v/>
      </c>
    </row>
    <row r="35" ht="18" customHeight="1">
      <c r="A35" s="7">
        <f>'Paste Data Here'!A36</f>
        <v/>
      </c>
      <c r="B35" s="7">
        <f>'Paste Data Here'!E36</f>
        <v/>
      </c>
      <c r="C35" s="7">
        <f>B35*0.1538+C34*0.8462</f>
        <v/>
      </c>
      <c r="D35" s="7">
        <f>B35*0.0741+D34*0.9259</f>
        <v/>
      </c>
      <c r="E35" s="7">
        <f>C35-D35</f>
        <v/>
      </c>
      <c r="F35" s="7">
        <f>E35*0.2+F34*0.8</f>
        <v/>
      </c>
      <c r="G35" s="7">
        <f>E35-F35</f>
        <v/>
      </c>
      <c r="H35" s="7">
        <f>G34</f>
        <v/>
      </c>
      <c r="I35" s="7">
        <f>MAX(B35-B34,0)</f>
        <v/>
      </c>
      <c r="J35" s="7">
        <f>MAX(B34-B35,0)</f>
        <v/>
      </c>
      <c r="K35" s="7">
        <f>(K34*13+I35)/14</f>
        <v/>
      </c>
      <c r="L35" s="7">
        <f>(L34*13+J35)/14</f>
        <v/>
      </c>
      <c r="M35" s="7">
        <f>IF(L35=0,100,100-100/(1+K35/L35))</f>
        <v/>
      </c>
      <c r="N35" s="7">
        <f>MAX('Paste Data Here'!C36-'Paste Data Here'!D36,ABS('Paste Data Here'!C36-B34),ABS('Paste Data Here'!D36-B34))</f>
        <v/>
      </c>
      <c r="O35" s="7">
        <f>(O34*13+N35)/14</f>
        <v/>
      </c>
      <c r="P35" s="7">
        <f>AVERAGE(B16:B35)</f>
        <v/>
      </c>
      <c r="Q35" s="7">
        <f>(B35-P35)/P35*100</f>
        <v/>
      </c>
      <c r="R35" s="7">
        <f>'Paste Data Here'!F36</f>
        <v/>
      </c>
      <c r="S35" s="7">
        <f>AVERAGE(R16:R35)</f>
        <v/>
      </c>
      <c r="T35" s="7">
        <f>IF(S35=0,1,R35/S35)</f>
        <v/>
      </c>
    </row>
    <row r="36" ht="18" customHeight="1">
      <c r="A36" s="7">
        <f>'Paste Data Here'!A37</f>
        <v/>
      </c>
      <c r="B36" s="7">
        <f>'Paste Data Here'!E37</f>
        <v/>
      </c>
      <c r="C36" s="7">
        <f>B36*0.1538+C35*0.8462</f>
        <v/>
      </c>
      <c r="D36" s="7">
        <f>B36*0.0741+D35*0.9259</f>
        <v/>
      </c>
      <c r="E36" s="7">
        <f>C36-D36</f>
        <v/>
      </c>
      <c r="F36" s="7">
        <f>E36*0.2+F35*0.8</f>
        <v/>
      </c>
      <c r="G36" s="7">
        <f>E36-F36</f>
        <v/>
      </c>
      <c r="H36" s="7">
        <f>G35</f>
        <v/>
      </c>
      <c r="I36" s="7">
        <f>MAX(B36-B35,0)</f>
        <v/>
      </c>
      <c r="J36" s="7">
        <f>MAX(B35-B36,0)</f>
        <v/>
      </c>
      <c r="K36" s="7">
        <f>(K35*13+I36)/14</f>
        <v/>
      </c>
      <c r="L36" s="7">
        <f>(L35*13+J36)/14</f>
        <v/>
      </c>
      <c r="M36" s="7">
        <f>IF(L36=0,100,100-100/(1+K36/L36))</f>
        <v/>
      </c>
      <c r="N36" s="7">
        <f>MAX('Paste Data Here'!C37-'Paste Data Here'!D37,ABS('Paste Data Here'!C37-B35),ABS('Paste Data Here'!D37-B35))</f>
        <v/>
      </c>
      <c r="O36" s="7">
        <f>(O35*13+N36)/14</f>
        <v/>
      </c>
      <c r="P36" s="7">
        <f>AVERAGE(B17:B36)</f>
        <v/>
      </c>
      <c r="Q36" s="7">
        <f>(B36-P36)/P36*100</f>
        <v/>
      </c>
      <c r="R36" s="7">
        <f>'Paste Data Here'!F37</f>
        <v/>
      </c>
      <c r="S36" s="7">
        <f>AVERAGE(R17:R36)</f>
        <v/>
      </c>
      <c r="T36" s="7">
        <f>IF(S36=0,1,R36/S36)</f>
        <v/>
      </c>
    </row>
    <row r="37" ht="18" customHeight="1">
      <c r="A37" s="7">
        <f>'Paste Data Here'!A38</f>
        <v/>
      </c>
      <c r="B37" s="7">
        <f>'Paste Data Here'!E38</f>
        <v/>
      </c>
      <c r="C37" s="7">
        <f>B37*0.1538+C36*0.8462</f>
        <v/>
      </c>
      <c r="D37" s="7">
        <f>B37*0.0741+D36*0.9259</f>
        <v/>
      </c>
      <c r="E37" s="7">
        <f>C37-D37</f>
        <v/>
      </c>
      <c r="F37" s="7">
        <f>E37*0.2+F36*0.8</f>
        <v/>
      </c>
      <c r="G37" s="7">
        <f>E37-F37</f>
        <v/>
      </c>
      <c r="H37" s="7">
        <f>G36</f>
        <v/>
      </c>
      <c r="I37" s="7">
        <f>MAX(B37-B36,0)</f>
        <v/>
      </c>
      <c r="J37" s="7">
        <f>MAX(B36-B37,0)</f>
        <v/>
      </c>
      <c r="K37" s="7">
        <f>(K36*13+I37)/14</f>
        <v/>
      </c>
      <c r="L37" s="7">
        <f>(L36*13+J37)/14</f>
        <v/>
      </c>
      <c r="M37" s="7">
        <f>IF(L37=0,100,100-100/(1+K37/L37))</f>
        <v/>
      </c>
      <c r="N37" s="7">
        <f>MAX('Paste Data Here'!C38-'Paste Data Here'!D38,ABS('Paste Data Here'!C38-B36),ABS('Paste Data Here'!D38-B36))</f>
        <v/>
      </c>
      <c r="O37" s="7">
        <f>(O36*13+N37)/14</f>
        <v/>
      </c>
      <c r="P37" s="7">
        <f>AVERAGE(B18:B37)</f>
        <v/>
      </c>
      <c r="Q37" s="7">
        <f>(B37-P37)/P37*100</f>
        <v/>
      </c>
      <c r="R37" s="7">
        <f>'Paste Data Here'!F38</f>
        <v/>
      </c>
      <c r="S37" s="7">
        <f>AVERAGE(R18:R37)</f>
        <v/>
      </c>
      <c r="T37" s="7">
        <f>IF(S37=0,1,R37/S37)</f>
        <v/>
      </c>
    </row>
    <row r="38" ht="18" customHeight="1">
      <c r="A38" s="7">
        <f>'Paste Data Here'!A39</f>
        <v/>
      </c>
      <c r="B38" s="7">
        <f>'Paste Data Here'!E39</f>
        <v/>
      </c>
      <c r="C38" s="7">
        <f>B38*0.1538+C37*0.8462</f>
        <v/>
      </c>
      <c r="D38" s="7">
        <f>B38*0.0741+D37*0.9259</f>
        <v/>
      </c>
      <c r="E38" s="7">
        <f>C38-D38</f>
        <v/>
      </c>
      <c r="F38" s="7">
        <f>E38*0.2+F37*0.8</f>
        <v/>
      </c>
      <c r="G38" s="7">
        <f>E38-F38</f>
        <v/>
      </c>
      <c r="H38" s="7">
        <f>G37</f>
        <v/>
      </c>
      <c r="I38" s="7">
        <f>MAX(B38-B37,0)</f>
        <v/>
      </c>
      <c r="J38" s="7">
        <f>MAX(B37-B38,0)</f>
        <v/>
      </c>
      <c r="K38" s="7">
        <f>(K37*13+I38)/14</f>
        <v/>
      </c>
      <c r="L38" s="7">
        <f>(L37*13+J38)/14</f>
        <v/>
      </c>
      <c r="M38" s="7">
        <f>IF(L38=0,100,100-100/(1+K38/L38))</f>
        <v/>
      </c>
      <c r="N38" s="7">
        <f>MAX('Paste Data Here'!C39-'Paste Data Here'!D39,ABS('Paste Data Here'!C39-B37),ABS('Paste Data Here'!D39-B37))</f>
        <v/>
      </c>
      <c r="O38" s="7">
        <f>(O37*13+N38)/14</f>
        <v/>
      </c>
      <c r="P38" s="7">
        <f>AVERAGE(B19:B38)</f>
        <v/>
      </c>
      <c r="Q38" s="7">
        <f>(B38-P38)/P38*100</f>
        <v/>
      </c>
      <c r="R38" s="7">
        <f>'Paste Data Here'!F39</f>
        <v/>
      </c>
      <c r="S38" s="7">
        <f>AVERAGE(R19:R38)</f>
        <v/>
      </c>
      <c r="T38" s="7">
        <f>IF(S38=0,1,R38/S38)</f>
        <v/>
      </c>
    </row>
    <row r="39" ht="18" customHeight="1">
      <c r="A39" s="7">
        <f>'Paste Data Here'!A40</f>
        <v/>
      </c>
      <c r="B39" s="7">
        <f>'Paste Data Here'!E40</f>
        <v/>
      </c>
      <c r="C39" s="7">
        <f>B39*0.1538+C38*0.8462</f>
        <v/>
      </c>
      <c r="D39" s="7">
        <f>B39*0.0741+D38*0.9259</f>
        <v/>
      </c>
      <c r="E39" s="7">
        <f>C39-D39</f>
        <v/>
      </c>
      <c r="F39" s="7">
        <f>E39*0.2+F38*0.8</f>
        <v/>
      </c>
      <c r="G39" s="7">
        <f>E39-F39</f>
        <v/>
      </c>
      <c r="H39" s="7">
        <f>G38</f>
        <v/>
      </c>
      <c r="I39" s="7">
        <f>MAX(B39-B38,0)</f>
        <v/>
      </c>
      <c r="J39" s="7">
        <f>MAX(B38-B39,0)</f>
        <v/>
      </c>
      <c r="K39" s="7">
        <f>(K38*13+I39)/14</f>
        <v/>
      </c>
      <c r="L39" s="7">
        <f>(L38*13+J39)/14</f>
        <v/>
      </c>
      <c r="M39" s="7">
        <f>IF(L39=0,100,100-100/(1+K39/L39))</f>
        <v/>
      </c>
      <c r="N39" s="7">
        <f>MAX('Paste Data Here'!C40-'Paste Data Here'!D40,ABS('Paste Data Here'!C40-B38),ABS('Paste Data Here'!D40-B38))</f>
        <v/>
      </c>
      <c r="O39" s="7">
        <f>(O38*13+N39)/14</f>
        <v/>
      </c>
      <c r="P39" s="7">
        <f>AVERAGE(B20:B39)</f>
        <v/>
      </c>
      <c r="Q39" s="7">
        <f>(B39-P39)/P39*100</f>
        <v/>
      </c>
      <c r="R39" s="7">
        <f>'Paste Data Here'!F40</f>
        <v/>
      </c>
      <c r="S39" s="7">
        <f>AVERAGE(R20:R39)</f>
        <v/>
      </c>
      <c r="T39" s="7">
        <f>IF(S39=0,1,R39/S39)</f>
        <v/>
      </c>
    </row>
    <row r="40" ht="18" customHeight="1">
      <c r="A40" s="7">
        <f>'Paste Data Here'!A41</f>
        <v/>
      </c>
      <c r="B40" s="7">
        <f>'Paste Data Here'!E41</f>
        <v/>
      </c>
      <c r="C40" s="7">
        <f>B40*0.1538+C39*0.8462</f>
        <v/>
      </c>
      <c r="D40" s="7">
        <f>B40*0.0741+D39*0.9259</f>
        <v/>
      </c>
      <c r="E40" s="7">
        <f>C40-D40</f>
        <v/>
      </c>
      <c r="F40" s="7">
        <f>E40*0.2+F39*0.8</f>
        <v/>
      </c>
      <c r="G40" s="7">
        <f>E40-F40</f>
        <v/>
      </c>
      <c r="H40" s="7">
        <f>G39</f>
        <v/>
      </c>
      <c r="I40" s="7">
        <f>MAX(B40-B39,0)</f>
        <v/>
      </c>
      <c r="J40" s="7">
        <f>MAX(B39-B40,0)</f>
        <v/>
      </c>
      <c r="K40" s="7">
        <f>(K39*13+I40)/14</f>
        <v/>
      </c>
      <c r="L40" s="7">
        <f>(L39*13+J40)/14</f>
        <v/>
      </c>
      <c r="M40" s="7">
        <f>IF(L40=0,100,100-100/(1+K40/L40))</f>
        <v/>
      </c>
      <c r="N40" s="7">
        <f>MAX('Paste Data Here'!C41-'Paste Data Here'!D41,ABS('Paste Data Here'!C41-B39),ABS('Paste Data Here'!D41-B39))</f>
        <v/>
      </c>
      <c r="O40" s="7">
        <f>(O39*13+N40)/14</f>
        <v/>
      </c>
      <c r="P40" s="7">
        <f>AVERAGE(B21:B40)</f>
        <v/>
      </c>
      <c r="Q40" s="7">
        <f>(B40-P40)/P40*100</f>
        <v/>
      </c>
      <c r="R40" s="7">
        <f>'Paste Data Here'!F41</f>
        <v/>
      </c>
      <c r="S40" s="7">
        <f>AVERAGE(R21:R40)</f>
        <v/>
      </c>
      <c r="T40" s="7">
        <f>IF(S40=0,1,R40/S40)</f>
        <v/>
      </c>
    </row>
    <row r="41" ht="18" customHeight="1">
      <c r="A41" s="7">
        <f>'Paste Data Here'!A42</f>
        <v/>
      </c>
      <c r="B41" s="7">
        <f>'Paste Data Here'!E42</f>
        <v/>
      </c>
      <c r="C41" s="7">
        <f>B41*0.1538+C40*0.8462</f>
        <v/>
      </c>
      <c r="D41" s="7">
        <f>B41*0.0741+D40*0.9259</f>
        <v/>
      </c>
      <c r="E41" s="7">
        <f>C41-D41</f>
        <v/>
      </c>
      <c r="F41" s="7">
        <f>E41*0.2+F40*0.8</f>
        <v/>
      </c>
      <c r="G41" s="7">
        <f>E41-F41</f>
        <v/>
      </c>
      <c r="H41" s="7">
        <f>G40</f>
        <v/>
      </c>
      <c r="I41" s="7">
        <f>MAX(B41-B40,0)</f>
        <v/>
      </c>
      <c r="J41" s="7">
        <f>MAX(B40-B41,0)</f>
        <v/>
      </c>
      <c r="K41" s="7">
        <f>(K40*13+I41)/14</f>
        <v/>
      </c>
      <c r="L41" s="7">
        <f>(L40*13+J41)/14</f>
        <v/>
      </c>
      <c r="M41" s="7">
        <f>IF(L41=0,100,100-100/(1+K41/L41))</f>
        <v/>
      </c>
      <c r="N41" s="7">
        <f>MAX('Paste Data Here'!C42-'Paste Data Here'!D42,ABS('Paste Data Here'!C42-B40),ABS('Paste Data Here'!D42-B40))</f>
        <v/>
      </c>
      <c r="O41" s="7">
        <f>(O40*13+N41)/14</f>
        <v/>
      </c>
      <c r="P41" s="7">
        <f>AVERAGE(B22:B41)</f>
        <v/>
      </c>
      <c r="Q41" s="7">
        <f>(B41-P41)/P41*100</f>
        <v/>
      </c>
      <c r="R41" s="7">
        <f>'Paste Data Here'!F42</f>
        <v/>
      </c>
      <c r="S41" s="7">
        <f>AVERAGE(R22:R41)</f>
        <v/>
      </c>
      <c r="T41" s="7">
        <f>IF(S41=0,1,R41/S41)</f>
        <v/>
      </c>
    </row>
    <row r="42" ht="18" customHeight="1">
      <c r="A42" s="7">
        <f>'Paste Data Here'!A43</f>
        <v/>
      </c>
      <c r="B42" s="7">
        <f>'Paste Data Here'!E43</f>
        <v/>
      </c>
      <c r="C42" s="7">
        <f>B42*0.1538+C41*0.8462</f>
        <v/>
      </c>
      <c r="D42" s="7">
        <f>B42*0.0741+D41*0.9259</f>
        <v/>
      </c>
      <c r="E42" s="7">
        <f>C42-D42</f>
        <v/>
      </c>
      <c r="F42" s="7">
        <f>E42*0.2+F41*0.8</f>
        <v/>
      </c>
      <c r="G42" s="7">
        <f>E42-F42</f>
        <v/>
      </c>
      <c r="H42" s="7">
        <f>G41</f>
        <v/>
      </c>
      <c r="I42" s="7">
        <f>MAX(B42-B41,0)</f>
        <v/>
      </c>
      <c r="J42" s="7">
        <f>MAX(B41-B42,0)</f>
        <v/>
      </c>
      <c r="K42" s="7">
        <f>(K41*13+I42)/14</f>
        <v/>
      </c>
      <c r="L42" s="7">
        <f>(L41*13+J42)/14</f>
        <v/>
      </c>
      <c r="M42" s="7">
        <f>IF(L42=0,100,100-100/(1+K42/L42))</f>
        <v/>
      </c>
      <c r="N42" s="7">
        <f>MAX('Paste Data Here'!C43-'Paste Data Here'!D43,ABS('Paste Data Here'!C43-B41),ABS('Paste Data Here'!D43-B41))</f>
        <v/>
      </c>
      <c r="O42" s="7">
        <f>(O41*13+N42)/14</f>
        <v/>
      </c>
      <c r="P42" s="7">
        <f>AVERAGE(B23:B42)</f>
        <v/>
      </c>
      <c r="Q42" s="7">
        <f>(B42-P42)/P42*100</f>
        <v/>
      </c>
      <c r="R42" s="7">
        <f>'Paste Data Here'!F43</f>
        <v/>
      </c>
      <c r="S42" s="7">
        <f>AVERAGE(R23:R42)</f>
        <v/>
      </c>
      <c r="T42" s="7">
        <f>IF(S42=0,1,R42/S42)</f>
        <v/>
      </c>
    </row>
    <row r="43" ht="18" customHeight="1">
      <c r="A43" s="7">
        <f>'Paste Data Here'!A44</f>
        <v/>
      </c>
      <c r="B43" s="7">
        <f>'Paste Data Here'!E44</f>
        <v/>
      </c>
      <c r="C43" s="7">
        <f>B43*0.1538+C42*0.8462</f>
        <v/>
      </c>
      <c r="D43" s="7">
        <f>B43*0.0741+D42*0.9259</f>
        <v/>
      </c>
      <c r="E43" s="7">
        <f>C43-D43</f>
        <v/>
      </c>
      <c r="F43" s="7">
        <f>E43*0.2+F42*0.8</f>
        <v/>
      </c>
      <c r="G43" s="7">
        <f>E43-F43</f>
        <v/>
      </c>
      <c r="H43" s="7">
        <f>G42</f>
        <v/>
      </c>
      <c r="I43" s="7">
        <f>MAX(B43-B42,0)</f>
        <v/>
      </c>
      <c r="J43" s="7">
        <f>MAX(B42-B43,0)</f>
        <v/>
      </c>
      <c r="K43" s="7">
        <f>(K42*13+I43)/14</f>
        <v/>
      </c>
      <c r="L43" s="7">
        <f>(L42*13+J43)/14</f>
        <v/>
      </c>
      <c r="M43" s="7">
        <f>IF(L43=0,100,100-100/(1+K43/L43))</f>
        <v/>
      </c>
      <c r="N43" s="7">
        <f>MAX('Paste Data Here'!C44-'Paste Data Here'!D44,ABS('Paste Data Here'!C44-B42),ABS('Paste Data Here'!D44-B42))</f>
        <v/>
      </c>
      <c r="O43" s="7">
        <f>(O42*13+N43)/14</f>
        <v/>
      </c>
      <c r="P43" s="7">
        <f>AVERAGE(B24:B43)</f>
        <v/>
      </c>
      <c r="Q43" s="7">
        <f>(B43-P43)/P43*100</f>
        <v/>
      </c>
      <c r="R43" s="7">
        <f>'Paste Data Here'!F44</f>
        <v/>
      </c>
      <c r="S43" s="7">
        <f>AVERAGE(R24:R43)</f>
        <v/>
      </c>
      <c r="T43" s="7">
        <f>IF(S43=0,1,R43/S43)</f>
        <v/>
      </c>
    </row>
    <row r="44" ht="18" customHeight="1">
      <c r="A44" s="7">
        <f>'Paste Data Here'!A45</f>
        <v/>
      </c>
      <c r="B44" s="7">
        <f>'Paste Data Here'!E45</f>
        <v/>
      </c>
      <c r="C44" s="7">
        <f>B44*0.1538+C43*0.8462</f>
        <v/>
      </c>
      <c r="D44" s="7">
        <f>B44*0.0741+D43*0.9259</f>
        <v/>
      </c>
      <c r="E44" s="7">
        <f>C44-D44</f>
        <v/>
      </c>
      <c r="F44" s="7">
        <f>E44*0.2+F43*0.8</f>
        <v/>
      </c>
      <c r="G44" s="7">
        <f>E44-F44</f>
        <v/>
      </c>
      <c r="H44" s="7">
        <f>G43</f>
        <v/>
      </c>
      <c r="I44" s="7">
        <f>MAX(B44-B43,0)</f>
        <v/>
      </c>
      <c r="J44" s="7">
        <f>MAX(B43-B44,0)</f>
        <v/>
      </c>
      <c r="K44" s="7">
        <f>(K43*13+I44)/14</f>
        <v/>
      </c>
      <c r="L44" s="7">
        <f>(L43*13+J44)/14</f>
        <v/>
      </c>
      <c r="M44" s="7">
        <f>IF(L44=0,100,100-100/(1+K44/L44))</f>
        <v/>
      </c>
      <c r="N44" s="7">
        <f>MAX('Paste Data Here'!C45-'Paste Data Here'!D45,ABS('Paste Data Here'!C45-B43),ABS('Paste Data Here'!D45-B43))</f>
        <v/>
      </c>
      <c r="O44" s="7">
        <f>(O43*13+N44)/14</f>
        <v/>
      </c>
      <c r="P44" s="7">
        <f>AVERAGE(B25:B44)</f>
        <v/>
      </c>
      <c r="Q44" s="7">
        <f>(B44-P44)/P44*100</f>
        <v/>
      </c>
      <c r="R44" s="7">
        <f>'Paste Data Here'!F45</f>
        <v/>
      </c>
      <c r="S44" s="7">
        <f>AVERAGE(R25:R44)</f>
        <v/>
      </c>
      <c r="T44" s="7">
        <f>IF(S44=0,1,R44/S44)</f>
        <v/>
      </c>
    </row>
    <row r="45" ht="18" customHeight="1">
      <c r="A45" s="7">
        <f>'Paste Data Here'!A46</f>
        <v/>
      </c>
      <c r="B45" s="7">
        <f>'Paste Data Here'!E46</f>
        <v/>
      </c>
      <c r="C45" s="7">
        <f>B45*0.1538+C44*0.8462</f>
        <v/>
      </c>
      <c r="D45" s="7">
        <f>B45*0.0741+D44*0.9259</f>
        <v/>
      </c>
      <c r="E45" s="7">
        <f>C45-D45</f>
        <v/>
      </c>
      <c r="F45" s="7">
        <f>E45*0.2+F44*0.8</f>
        <v/>
      </c>
      <c r="G45" s="7">
        <f>E45-F45</f>
        <v/>
      </c>
      <c r="H45" s="7">
        <f>G44</f>
        <v/>
      </c>
      <c r="I45" s="7">
        <f>MAX(B45-B44,0)</f>
        <v/>
      </c>
      <c r="J45" s="7">
        <f>MAX(B44-B45,0)</f>
        <v/>
      </c>
      <c r="K45" s="7">
        <f>(K44*13+I45)/14</f>
        <v/>
      </c>
      <c r="L45" s="7">
        <f>(L44*13+J45)/14</f>
        <v/>
      </c>
      <c r="M45" s="7">
        <f>IF(L45=0,100,100-100/(1+K45/L45))</f>
        <v/>
      </c>
      <c r="N45" s="7">
        <f>MAX('Paste Data Here'!C46-'Paste Data Here'!D46,ABS('Paste Data Here'!C46-B44),ABS('Paste Data Here'!D46-B44))</f>
        <v/>
      </c>
      <c r="O45" s="7">
        <f>(O44*13+N45)/14</f>
        <v/>
      </c>
      <c r="P45" s="7">
        <f>AVERAGE(B26:B45)</f>
        <v/>
      </c>
      <c r="Q45" s="7">
        <f>(B45-P45)/P45*100</f>
        <v/>
      </c>
      <c r="R45" s="7">
        <f>'Paste Data Here'!F46</f>
        <v/>
      </c>
      <c r="S45" s="7">
        <f>AVERAGE(R26:R45)</f>
        <v/>
      </c>
      <c r="T45" s="7">
        <f>IF(S45=0,1,R45/S45)</f>
        <v/>
      </c>
    </row>
    <row r="46" ht="18" customHeight="1">
      <c r="A46" s="7">
        <f>'Paste Data Here'!A47</f>
        <v/>
      </c>
      <c r="B46" s="7">
        <f>'Paste Data Here'!E47</f>
        <v/>
      </c>
      <c r="C46" s="7">
        <f>B46*0.1538+C45*0.8462</f>
        <v/>
      </c>
      <c r="D46" s="7">
        <f>B46*0.0741+D45*0.9259</f>
        <v/>
      </c>
      <c r="E46" s="7">
        <f>C46-D46</f>
        <v/>
      </c>
      <c r="F46" s="7">
        <f>E46*0.2+F45*0.8</f>
        <v/>
      </c>
      <c r="G46" s="7">
        <f>E46-F46</f>
        <v/>
      </c>
      <c r="H46" s="7">
        <f>G45</f>
        <v/>
      </c>
      <c r="I46" s="7">
        <f>MAX(B46-B45,0)</f>
        <v/>
      </c>
      <c r="J46" s="7">
        <f>MAX(B45-B46,0)</f>
        <v/>
      </c>
      <c r="K46" s="7">
        <f>(K45*13+I46)/14</f>
        <v/>
      </c>
      <c r="L46" s="7">
        <f>(L45*13+J46)/14</f>
        <v/>
      </c>
      <c r="M46" s="7">
        <f>IF(L46=0,100,100-100/(1+K46/L46))</f>
        <v/>
      </c>
      <c r="N46" s="7">
        <f>MAX('Paste Data Here'!C47-'Paste Data Here'!D47,ABS('Paste Data Here'!C47-B45),ABS('Paste Data Here'!D47-B45))</f>
        <v/>
      </c>
      <c r="O46" s="7">
        <f>(O45*13+N46)/14</f>
        <v/>
      </c>
      <c r="P46" s="7">
        <f>AVERAGE(B27:B46)</f>
        <v/>
      </c>
      <c r="Q46" s="7">
        <f>(B46-P46)/P46*100</f>
        <v/>
      </c>
      <c r="R46" s="7">
        <f>'Paste Data Here'!F47</f>
        <v/>
      </c>
      <c r="S46" s="7">
        <f>AVERAGE(R27:R46)</f>
        <v/>
      </c>
      <c r="T46" s="7">
        <f>IF(S46=0,1,R46/S46)</f>
        <v/>
      </c>
    </row>
    <row r="47" ht="18" customHeight="1">
      <c r="A47" s="7">
        <f>'Paste Data Here'!A48</f>
        <v/>
      </c>
      <c r="B47" s="7">
        <f>'Paste Data Here'!E48</f>
        <v/>
      </c>
      <c r="C47" s="7">
        <f>B47*0.1538+C46*0.8462</f>
        <v/>
      </c>
      <c r="D47" s="7">
        <f>B47*0.0741+D46*0.9259</f>
        <v/>
      </c>
      <c r="E47" s="7">
        <f>C47-D47</f>
        <v/>
      </c>
      <c r="F47" s="7">
        <f>E47*0.2+F46*0.8</f>
        <v/>
      </c>
      <c r="G47" s="7">
        <f>E47-F47</f>
        <v/>
      </c>
      <c r="H47" s="7">
        <f>G46</f>
        <v/>
      </c>
      <c r="I47" s="7">
        <f>MAX(B47-B46,0)</f>
        <v/>
      </c>
      <c r="J47" s="7">
        <f>MAX(B46-B47,0)</f>
        <v/>
      </c>
      <c r="K47" s="7">
        <f>(K46*13+I47)/14</f>
        <v/>
      </c>
      <c r="L47" s="7">
        <f>(L46*13+J47)/14</f>
        <v/>
      </c>
      <c r="M47" s="7">
        <f>IF(L47=0,100,100-100/(1+K47/L47))</f>
        <v/>
      </c>
      <c r="N47" s="7">
        <f>MAX('Paste Data Here'!C48-'Paste Data Here'!D48,ABS('Paste Data Here'!C48-B46),ABS('Paste Data Here'!D48-B46))</f>
        <v/>
      </c>
      <c r="O47" s="7">
        <f>(O46*13+N47)/14</f>
        <v/>
      </c>
      <c r="P47" s="7">
        <f>AVERAGE(B28:B47)</f>
        <v/>
      </c>
      <c r="Q47" s="7">
        <f>(B47-P47)/P47*100</f>
        <v/>
      </c>
      <c r="R47" s="7">
        <f>'Paste Data Here'!F48</f>
        <v/>
      </c>
      <c r="S47" s="7">
        <f>AVERAGE(R28:R47)</f>
        <v/>
      </c>
      <c r="T47" s="7">
        <f>IF(S47=0,1,R47/S47)</f>
        <v/>
      </c>
    </row>
    <row r="48" ht="18" customHeight="1">
      <c r="A48" s="7">
        <f>'Paste Data Here'!A49</f>
        <v/>
      </c>
      <c r="B48" s="7">
        <f>'Paste Data Here'!E49</f>
        <v/>
      </c>
      <c r="C48" s="7">
        <f>B48*0.1538+C47*0.8462</f>
        <v/>
      </c>
      <c r="D48" s="7">
        <f>B48*0.0741+D47*0.9259</f>
        <v/>
      </c>
      <c r="E48" s="7">
        <f>C48-D48</f>
        <v/>
      </c>
      <c r="F48" s="7">
        <f>E48*0.2+F47*0.8</f>
        <v/>
      </c>
      <c r="G48" s="7">
        <f>E48-F48</f>
        <v/>
      </c>
      <c r="H48" s="7">
        <f>G47</f>
        <v/>
      </c>
      <c r="I48" s="7">
        <f>MAX(B48-B47,0)</f>
        <v/>
      </c>
      <c r="J48" s="7">
        <f>MAX(B47-B48,0)</f>
        <v/>
      </c>
      <c r="K48" s="7">
        <f>(K47*13+I48)/14</f>
        <v/>
      </c>
      <c r="L48" s="7">
        <f>(L47*13+J48)/14</f>
        <v/>
      </c>
      <c r="M48" s="7">
        <f>IF(L48=0,100,100-100/(1+K48/L48))</f>
        <v/>
      </c>
      <c r="N48" s="7">
        <f>MAX('Paste Data Here'!C49-'Paste Data Here'!D49,ABS('Paste Data Here'!C49-B47),ABS('Paste Data Here'!D49-B47))</f>
        <v/>
      </c>
      <c r="O48" s="7">
        <f>(O47*13+N48)/14</f>
        <v/>
      </c>
      <c r="P48" s="7">
        <f>AVERAGE(B29:B48)</f>
        <v/>
      </c>
      <c r="Q48" s="7">
        <f>(B48-P48)/P48*100</f>
        <v/>
      </c>
      <c r="R48" s="7">
        <f>'Paste Data Here'!F49</f>
        <v/>
      </c>
      <c r="S48" s="7">
        <f>AVERAGE(R29:R48)</f>
        <v/>
      </c>
      <c r="T48" s="7">
        <f>IF(S48=0,1,R48/S48)</f>
        <v/>
      </c>
    </row>
    <row r="49" ht="18" customHeight="1">
      <c r="A49" s="7">
        <f>'Paste Data Here'!A50</f>
        <v/>
      </c>
      <c r="B49" s="7">
        <f>'Paste Data Here'!E50</f>
        <v/>
      </c>
      <c r="C49" s="7">
        <f>B49*0.1538+C48*0.8462</f>
        <v/>
      </c>
      <c r="D49" s="7">
        <f>B49*0.0741+D48*0.9259</f>
        <v/>
      </c>
      <c r="E49" s="7">
        <f>C49-D49</f>
        <v/>
      </c>
      <c r="F49" s="7">
        <f>E49*0.2+F48*0.8</f>
        <v/>
      </c>
      <c r="G49" s="7">
        <f>E49-F49</f>
        <v/>
      </c>
      <c r="H49" s="7">
        <f>G48</f>
        <v/>
      </c>
      <c r="I49" s="7">
        <f>MAX(B49-B48,0)</f>
        <v/>
      </c>
      <c r="J49" s="7">
        <f>MAX(B48-B49,0)</f>
        <v/>
      </c>
      <c r="K49" s="7">
        <f>(K48*13+I49)/14</f>
        <v/>
      </c>
      <c r="L49" s="7">
        <f>(L48*13+J49)/14</f>
        <v/>
      </c>
      <c r="M49" s="7">
        <f>IF(L49=0,100,100-100/(1+K49/L49))</f>
        <v/>
      </c>
      <c r="N49" s="7">
        <f>MAX('Paste Data Here'!C50-'Paste Data Here'!D50,ABS('Paste Data Here'!C50-B48),ABS('Paste Data Here'!D50-B48))</f>
        <v/>
      </c>
      <c r="O49" s="7">
        <f>(O48*13+N49)/14</f>
        <v/>
      </c>
      <c r="P49" s="7">
        <f>AVERAGE(B30:B49)</f>
        <v/>
      </c>
      <c r="Q49" s="7">
        <f>(B49-P49)/P49*100</f>
        <v/>
      </c>
      <c r="R49" s="7">
        <f>'Paste Data Here'!F50</f>
        <v/>
      </c>
      <c r="S49" s="7">
        <f>AVERAGE(R30:R49)</f>
        <v/>
      </c>
      <c r="T49" s="7">
        <f>IF(S49=0,1,R49/S49)</f>
        <v/>
      </c>
    </row>
    <row r="50" ht="18" customHeight="1">
      <c r="A50" s="7">
        <f>'Paste Data Here'!A51</f>
        <v/>
      </c>
      <c r="B50" s="7">
        <f>'Paste Data Here'!E51</f>
        <v/>
      </c>
      <c r="C50" s="7">
        <f>B50*0.1538+C49*0.8462</f>
        <v/>
      </c>
      <c r="D50" s="7">
        <f>B50*0.0741+D49*0.9259</f>
        <v/>
      </c>
      <c r="E50" s="7">
        <f>C50-D50</f>
        <v/>
      </c>
      <c r="F50" s="7">
        <f>E50*0.2+F49*0.8</f>
        <v/>
      </c>
      <c r="G50" s="7">
        <f>E50-F50</f>
        <v/>
      </c>
      <c r="H50" s="7">
        <f>G49</f>
        <v/>
      </c>
      <c r="I50" s="7">
        <f>MAX(B50-B49,0)</f>
        <v/>
      </c>
      <c r="J50" s="7">
        <f>MAX(B49-B50,0)</f>
        <v/>
      </c>
      <c r="K50" s="7">
        <f>(K49*13+I50)/14</f>
        <v/>
      </c>
      <c r="L50" s="7">
        <f>(L49*13+J50)/14</f>
        <v/>
      </c>
      <c r="M50" s="7">
        <f>IF(L50=0,100,100-100/(1+K50/L50))</f>
        <v/>
      </c>
      <c r="N50" s="7">
        <f>MAX('Paste Data Here'!C51-'Paste Data Here'!D51,ABS('Paste Data Here'!C51-B49),ABS('Paste Data Here'!D51-B49))</f>
        <v/>
      </c>
      <c r="O50" s="7">
        <f>(O49*13+N50)/14</f>
        <v/>
      </c>
      <c r="P50" s="7">
        <f>AVERAGE(B31:B50)</f>
        <v/>
      </c>
      <c r="Q50" s="7">
        <f>(B50-P50)/P50*100</f>
        <v/>
      </c>
      <c r="R50" s="7">
        <f>'Paste Data Here'!F51</f>
        <v/>
      </c>
      <c r="S50" s="7">
        <f>AVERAGE(R31:R50)</f>
        <v/>
      </c>
      <c r="T50" s="7">
        <f>IF(S50=0,1,R50/S50)</f>
        <v/>
      </c>
    </row>
    <row r="51" ht="18" customHeight="1">
      <c r="A51" s="7">
        <f>'Paste Data Here'!A52</f>
        <v/>
      </c>
      <c r="B51" s="7">
        <f>'Paste Data Here'!E52</f>
        <v/>
      </c>
      <c r="C51" s="7">
        <f>B51*0.1538+C50*0.8462</f>
        <v/>
      </c>
      <c r="D51" s="7">
        <f>B51*0.0741+D50*0.9259</f>
        <v/>
      </c>
      <c r="E51" s="7">
        <f>C51-D51</f>
        <v/>
      </c>
      <c r="F51" s="7">
        <f>E51*0.2+F50*0.8</f>
        <v/>
      </c>
      <c r="G51" s="7">
        <f>E51-F51</f>
        <v/>
      </c>
      <c r="H51" s="7">
        <f>G50</f>
        <v/>
      </c>
      <c r="I51" s="7">
        <f>MAX(B51-B50,0)</f>
        <v/>
      </c>
      <c r="J51" s="7">
        <f>MAX(B50-B51,0)</f>
        <v/>
      </c>
      <c r="K51" s="7">
        <f>(K50*13+I51)/14</f>
        <v/>
      </c>
      <c r="L51" s="7">
        <f>(L50*13+J51)/14</f>
        <v/>
      </c>
      <c r="M51" s="7">
        <f>IF(L51=0,100,100-100/(1+K51/L51))</f>
        <v/>
      </c>
      <c r="N51" s="7">
        <f>MAX('Paste Data Here'!C52-'Paste Data Here'!D52,ABS('Paste Data Here'!C52-B50),ABS('Paste Data Here'!D52-B50))</f>
        <v/>
      </c>
      <c r="O51" s="7">
        <f>(O50*13+N51)/14</f>
        <v/>
      </c>
      <c r="P51" s="7">
        <f>AVERAGE(B32:B51)</f>
        <v/>
      </c>
      <c r="Q51" s="7">
        <f>(B51-P51)/P51*100</f>
        <v/>
      </c>
      <c r="R51" s="7">
        <f>'Paste Data Here'!F52</f>
        <v/>
      </c>
      <c r="S51" s="7">
        <f>AVERAGE(R32:R51)</f>
        <v/>
      </c>
      <c r="T51" s="7">
        <f>IF(S51=0,1,R51/S51)</f>
        <v/>
      </c>
    </row>
    <row r="52" ht="18" customHeight="1">
      <c r="A52" s="7">
        <f>'Paste Data Here'!A53</f>
        <v/>
      </c>
      <c r="B52" s="7">
        <f>'Paste Data Here'!E53</f>
        <v/>
      </c>
      <c r="C52" s="7">
        <f>B52*0.1538+C51*0.8462</f>
        <v/>
      </c>
      <c r="D52" s="7">
        <f>B52*0.0741+D51*0.9259</f>
        <v/>
      </c>
      <c r="E52" s="7">
        <f>C52-D52</f>
        <v/>
      </c>
      <c r="F52" s="7">
        <f>E52*0.2+F51*0.8</f>
        <v/>
      </c>
      <c r="G52" s="7">
        <f>E52-F52</f>
        <v/>
      </c>
      <c r="H52" s="7">
        <f>G51</f>
        <v/>
      </c>
      <c r="I52" s="7">
        <f>MAX(B52-B51,0)</f>
        <v/>
      </c>
      <c r="J52" s="7">
        <f>MAX(B51-B52,0)</f>
        <v/>
      </c>
      <c r="K52" s="7">
        <f>(K51*13+I52)/14</f>
        <v/>
      </c>
      <c r="L52" s="7">
        <f>(L51*13+J52)/14</f>
        <v/>
      </c>
      <c r="M52" s="7">
        <f>IF(L52=0,100,100-100/(1+K52/L52))</f>
        <v/>
      </c>
      <c r="N52" s="7">
        <f>MAX('Paste Data Here'!C53-'Paste Data Here'!D53,ABS('Paste Data Here'!C53-B51),ABS('Paste Data Here'!D53-B51))</f>
        <v/>
      </c>
      <c r="O52" s="7">
        <f>(O51*13+N52)/14</f>
        <v/>
      </c>
      <c r="P52" s="7">
        <f>AVERAGE(B33:B52)</f>
        <v/>
      </c>
      <c r="Q52" s="7">
        <f>(B52-P52)/P52*100</f>
        <v/>
      </c>
      <c r="R52" s="7">
        <f>'Paste Data Here'!F53</f>
        <v/>
      </c>
      <c r="S52" s="7">
        <f>AVERAGE(R33:R52)</f>
        <v/>
      </c>
      <c r="T52" s="7">
        <f>IF(S52=0,1,R52/S52)</f>
        <v/>
      </c>
    </row>
    <row r="53" ht="18" customHeight="1">
      <c r="A53" s="8">
        <f>'Paste Data Here'!A54</f>
        <v/>
      </c>
      <c r="B53" s="8">
        <f>'Paste Data Here'!E54</f>
        <v/>
      </c>
      <c r="C53" s="8">
        <f>B53*0.1538+C52*0.8462</f>
        <v/>
      </c>
      <c r="D53" s="8">
        <f>B53*0.0741+D52*0.9259</f>
        <v/>
      </c>
      <c r="E53" s="8">
        <f>C53-D53</f>
        <v/>
      </c>
      <c r="F53" s="8">
        <f>E53*0.2+F52*0.8</f>
        <v/>
      </c>
      <c r="G53" s="8">
        <f>E53-F53</f>
        <v/>
      </c>
      <c r="H53" s="8">
        <f>G52</f>
        <v/>
      </c>
      <c r="I53" s="8">
        <f>MAX(B53-B52,0)</f>
        <v/>
      </c>
      <c r="J53" s="8">
        <f>MAX(B52-B53,0)</f>
        <v/>
      </c>
      <c r="K53" s="8">
        <f>(K52*13+I53)/14</f>
        <v/>
      </c>
      <c r="L53" s="8">
        <f>(L52*13+J53)/14</f>
        <v/>
      </c>
      <c r="M53" s="8">
        <f>IF(L53=0,100,100-100/(1+K53/L53))</f>
        <v/>
      </c>
      <c r="N53" s="8">
        <f>MAX('Paste Data Here'!C54-'Paste Data Here'!D54,ABS('Paste Data Here'!C54-B52),ABS('Paste Data Here'!D54-B52))</f>
        <v/>
      </c>
      <c r="O53" s="8">
        <f>(O52*13+N53)/14</f>
        <v/>
      </c>
      <c r="P53" s="8">
        <f>AVERAGE(B34:B53)</f>
        <v/>
      </c>
      <c r="Q53" s="8">
        <f>(B53-P53)/P53*100</f>
        <v/>
      </c>
      <c r="R53" s="8">
        <f>'Paste Data Here'!F54</f>
        <v/>
      </c>
      <c r="S53" s="8">
        <f>AVERAGE(R34:R53)</f>
        <v/>
      </c>
      <c r="T53" s="8">
        <f>IF(S53=0,1,R53/S53)</f>
        <v/>
      </c>
    </row>
  </sheetData>
  <mergeCells count="2">
    <mergeCell ref="A1:T1"/>
    <mergeCell ref="A2:T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d29922"/>
    <outlinePr summaryBelow="1" summaryRight="1"/>
    <pageSetUpPr/>
  </sheetPr>
  <dimension ref="B1:E23"/>
  <sheetViews>
    <sheetView workbookViewId="0">
      <selection activeCell="A1" sqref="A1"/>
    </sheetView>
  </sheetViews>
  <sheetFormatPr baseColWidth="8" defaultRowHeight="15"/>
  <cols>
    <col width="4" customWidth="1" min="1" max="1"/>
    <col width="38" customWidth="1" min="2" max="2"/>
    <col width="20" customWidth="1" min="3" max="3"/>
    <col width="10" customWidth="1" min="4" max="4"/>
    <col width="55" customWidth="1" min="5" max="5"/>
  </cols>
  <sheetData>
    <row r="1" ht="28" customHeight="1">
      <c r="B1" s="1" t="inlineStr">
        <is>
          <t>🎯 Step 3: Auto-Calculated Score &amp; Decision</t>
        </is>
      </c>
    </row>
    <row r="2">
      <c r="B2" s="2" t="inlineStr">
        <is>
          <t>The formulas below read from 'Calculated Indicators' last row. Override any value in column C (yellow cells) if you want to.</t>
        </is>
      </c>
    </row>
    <row r="4" ht="22" customHeight="1">
      <c r="B4" s="4" t="inlineStr">
        <is>
          <t>Factor</t>
        </is>
      </c>
      <c r="C4" s="4" t="inlineStr">
        <is>
          <t>Value (auto or manual)</t>
        </is>
      </c>
      <c r="D4" s="4" t="inlineStr">
        <is>
          <t>Pts</t>
        </is>
      </c>
      <c r="E4" s="4" t="inlineStr">
        <is>
          <t>Explanation</t>
        </is>
      </c>
    </row>
    <row r="5" ht="32" customHeight="1">
      <c r="B5" s="9" t="inlineStr">
        <is>
          <t>MACD Fresh Bullish Cross</t>
        </is>
      </c>
      <c r="C5" s="8">
        <f>IF(IFERROR(INDEX('Calculated Indicators'!G:G,'Calculated Indicators'!$Z$1),0)&gt;0,IFERROR(INDEX('Calculated Indicators'!H:H,'Calculated Indicators'!$Z$1),0)&lt;0,0)</f>
        <v/>
      </c>
      <c r="D5" s="10">
        <f>IF(C5=1,40,0)</f>
        <v/>
      </c>
      <c r="E5" s="11" t="inlineStr">
        <is>
          <t>Auto: 1 if prev hist was negative &amp; current hist positive. 0 otherwise. Override: type 1 or 0.</t>
        </is>
      </c>
    </row>
    <row r="6" ht="32" customHeight="1">
      <c r="B6" s="9" t="inlineStr">
        <is>
          <t>MACD Bullish (no fresh cross)</t>
        </is>
      </c>
      <c r="C6" s="8">
        <f>IF(AND(IFERROR(INDEX('Calculated Indicators'!E:E,'Calculated Indicators'!$Z$1),0)&gt;IFERROR(INDEX('Calculated Indicators'!F:F,'Calculated Indicators'!$Z$1),0),IFERROR(INDEX('Calculated Indicators'!G:G,'Calculated Indicators'!$Z$1),0)&gt;0),1,0)</f>
        <v/>
      </c>
      <c r="D6" s="10">
        <f>IF(C6=1,20,0)</f>
        <v/>
      </c>
      <c r="E6" s="11" t="inlineStr">
        <is>
          <t>Auto: 1 if MACD line &gt; signal line AND histogram &gt; 0, AND no fresh cross. Override: 1 or 0.</t>
        </is>
      </c>
    </row>
    <row r="7" ht="32" customHeight="1">
      <c r="B7" s="9" t="inlineStr">
        <is>
          <t>RSI in Sweet Spot (50-68)</t>
        </is>
      </c>
      <c r="C7" s="8">
        <f>IF(AND(IFERROR(INDEX('Calculated Indicators'!M:M,'Calculated Indicators'!$Z$1),0)&gt;=50,IFERROR(INDEX('Calculated Indicators'!M:M,'Calculated Indicators'!$Z$1),0)&lt;=68),1,0)</f>
        <v/>
      </c>
      <c r="D7" s="10">
        <f>IF(C7=1,20,0)</f>
        <v/>
      </c>
      <c r="E7" s="11" t="inlineStr">
        <is>
          <t>Auto: 1 if RSI between 50-68. Override: 1 or 0.</t>
        </is>
      </c>
    </row>
    <row r="8" ht="32" customHeight="1">
      <c r="B8" s="9" t="inlineStr">
        <is>
          <t>RSI Oversold Recovery (40-50)</t>
        </is>
      </c>
      <c r="C8" s="8">
        <f>IF(AND(IFERROR(INDEX('Calculated Indicators'!M:M,'Calculated Indicators'!$Z$1),0)&gt;=40,IFERROR(INDEX('Calculated Indicators'!M:M,'Calculated Indicators'!$Z$1),0)&lt;50),1,0)</f>
        <v/>
      </c>
      <c r="D8" s="10">
        <f>IF(C8=1,10,0)</f>
        <v/>
      </c>
      <c r="E8" s="11" t="inlineStr">
        <is>
          <t>Auto: 1 if RSI 40-50. Override if Sweet Spot is 0.</t>
        </is>
      </c>
    </row>
    <row r="9" ht="32" customHeight="1">
      <c r="B9" s="9" t="inlineStr">
        <is>
          <t>Histogram Accelerating</t>
        </is>
      </c>
      <c r="C9" s="8">
        <f>IF(AND(IFERROR(INDEX('Calculated Indicators'!G:G,'Calculated Indicators'!$Z$1),0)&gt;0,IFERROR(INDEX('Calculated Indicators'!G:G,'Calculated Indicators'!$Z$1),0)&gt;IFERROR(INDEX('Calculated Indicators'!H:H,'Calculated Indicators'!$Z$1),0)),1,0)</f>
        <v/>
      </c>
      <c r="D9" s="10">
        <f>IF(C9=1,15,0)</f>
        <v/>
      </c>
      <c r="E9" s="11" t="inlineStr">
        <is>
          <t>Auto: 1 if current histogram &gt; previous histogram (both positive). Override: 1 or 0.</t>
        </is>
      </c>
    </row>
    <row r="10" ht="32" customHeight="1">
      <c r="B10" s="9" t="inlineStr">
        <is>
          <t>Histogram Just Turned Positive</t>
        </is>
      </c>
      <c r="C10" s="8">
        <f>IF(AND(IFERROR(INDEX('Calculated Indicators'!H:H,'Calculated Indicators'!$Z$1),0)&lt;0,IFERROR(INDEX('Calculated Indicators'!G:G,'Calculated Indicators'!$Z$1),0)&gt;0),1,0)</f>
        <v/>
      </c>
      <c r="D10" s="10">
        <f>IF(C10=1,25,0)</f>
        <v/>
      </c>
      <c r="E10" s="11" t="inlineStr">
        <is>
          <t>Auto: 1 if prev hist was negative, current positive. Override: 1 or 0.</t>
        </is>
      </c>
    </row>
    <row r="11" ht="32" customHeight="1">
      <c r="B11" s="9" t="inlineStr">
        <is>
          <t>Volume &gt; 1.3x Average</t>
        </is>
      </c>
      <c r="C11" s="8">
        <f>IF(IFERROR(INDEX('Calculated Indicators'!T:T,'Calculated Indicators'!$Z$1),0)&gt;1.3,1,0)</f>
        <v/>
      </c>
      <c r="D11" s="10">
        <f>IF(C11=1,10,0)</f>
        <v/>
      </c>
      <c r="E11" s="11" t="inlineStr">
        <is>
          <t>Auto: 1 if volume ratio &gt; 1.3. Override: 1 or 0.</t>
        </is>
      </c>
    </row>
    <row r="12" ht="32" customHeight="1">
      <c r="B12" s="9" t="inlineStr">
        <is>
          <t>Price Near 20-Day SMA (±3-8%)</t>
        </is>
      </c>
      <c r="C12" s="8">
        <f>IF(AND(IFERROR(INDEX('Calculated Indicators'!Q:Q,'Calculated Indicators'!$Z$1),0)&gt;=-3,IFERROR(INDEX('Calculated Indicators'!Q:Q,'Calculated Indicators'!$Z$1),0)&lt;=8),1,0)</f>
        <v/>
      </c>
      <c r="D12" s="10">
        <f>IF(C12=1,10,0)</f>
        <v/>
      </c>
      <c r="E12" s="11" t="inlineStr">
        <is>
          <t>Auto: 1 if price vs SMA20 is between -3% and +8%. Override: 1 or 0.</t>
        </is>
      </c>
    </row>
    <row r="13" ht="32" customHeight="1">
      <c r="B13" s="9" t="inlineStr">
        <is>
          <t>News Sentiment Score</t>
        </is>
      </c>
      <c r="C13" s="12" t="n">
        <v>0</v>
      </c>
      <c r="D13" s="10">
        <f>MAX(-15,MIN(15,C13*3))</f>
        <v/>
      </c>
      <c r="E13" s="11" t="inlineStr">
        <is>
          <t>MANUAL: Enter from -5 (very bad) to +5 (very good). Multiplied by 3 automatically.</t>
        </is>
      </c>
    </row>
    <row r="14" ht="32" customHeight="1">
      <c r="B14" s="9" t="inlineStr">
        <is>
          <t>High-Impact Negative News</t>
        </is>
      </c>
      <c r="C14" s="12" t="n">
        <v>0</v>
      </c>
      <c r="D14" s="10">
        <f>IF(C14=1,-20,0)</f>
        <v/>
      </c>
      <c r="E14" s="11" t="inlineStr">
        <is>
          <t>MANUAL: 1 if there's material bad news (earnings miss, lawsuit, etc.). 0 otherwise.</t>
        </is>
      </c>
    </row>
    <row r="15" ht="32" customHeight="1">
      <c r="B15" s="9" t="inlineStr">
        <is>
          <t>Market-Wide Sentiment</t>
        </is>
      </c>
      <c r="C15" s="12" t="n">
        <v>0</v>
      </c>
      <c r="D15" s="10">
        <f>IF(C15&lt;=-1.5,-10,IF(C15&gt;=1.5,5,0))</f>
        <v/>
      </c>
      <c r="E15" s="11" t="inlineStr">
        <is>
          <t>MANUAL: Enter -5 to +5. ≤ -1.5 = -10 penalty. ≥ 1.5 = +5 bonus. Between = 0.</t>
        </is>
      </c>
    </row>
    <row r="17" ht="6" customHeight="1"/>
    <row r="18" ht="40" customHeight="1">
      <c r="B18" s="13" t="inlineStr">
        <is>
          <t>📊 TOTAL SCORE</t>
        </is>
      </c>
      <c r="C18" s="14" t="n"/>
      <c r="D18" s="15">
        <f>SUM(D5:D15)</f>
        <v/>
      </c>
      <c r="E18" s="14" t="n"/>
    </row>
    <row r="20" ht="44" customHeight="1">
      <c r="B20" s="16" t="inlineStr">
        <is>
          <t>🔵 DECISION</t>
        </is>
      </c>
      <c r="C20" s="17" t="n"/>
      <c r="D20" s="18">
        <f>IF(D18&gt;=55,"✅ BUY","❌ REJECT")</f>
        <v/>
      </c>
      <c r="E20" s="17" t="n"/>
    </row>
    <row r="22">
      <c r="B22" s="19" t="inlineStr">
        <is>
          <t>📌 Threshold: 55 points. Score ≥ 55 = BUY. Below 55 = REJECT.</t>
        </is>
      </c>
    </row>
    <row r="23">
      <c r="B23" s="3">
        <f>"📈 Live:  RSI="&amp;TEXT(IFERROR(INDEX('Calculated Indicators'!M:M,'Calculated Indicators'!$Z$1),0),"0.0")&amp;"  |  MACD Hist="&amp;TEXT(IFERROR(INDEX('Calculated Indicators'!G:G,'Calculated Indicators'!$Z$1),0),"0.000")&amp;"  |  ATR="&amp;TEXT(IFERROR(INDEX('Calculated Indicators'!O:O,'Calculated Indicators'!$Z$1),0),"0.00")&amp;"  |  vs SMA20="&amp;TEXT(IFERROR(INDEX('Calculated Indicators'!Q:Q,'Calculated Indicators'!$Z$1),0),"0.0")&amp;"%  |  Vol Ratio="&amp;TEXT(IFERROR(INDEX('Calculated Indicators'!T:T,'Calculated Indicators'!$Z$1),0),"0.0")&amp;"x"</f>
        <v/>
      </c>
    </row>
  </sheetData>
  <mergeCells count="6">
    <mergeCell ref="B23:E23"/>
    <mergeCell ref="B1:E1"/>
    <mergeCell ref="B20:C20"/>
    <mergeCell ref="B2:E2"/>
    <mergeCell ref="B18:C18"/>
    <mergeCell ref="B22:E22"/>
  </mergeCells>
  <conditionalFormatting sqref="D20">
    <cfRule type="cellIs" priority="1" operator="equal" dxfId="0">
      <formula>"✅ BUY"</formula>
    </cfRule>
    <cfRule type="cellIs" priority="2" operator="equal" dxfId="1">
      <formula>"❌ REJECT"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f85149"/>
    <outlinePr summaryBelow="1" summaryRight="1"/>
    <pageSetUpPr/>
  </sheetPr>
  <dimension ref="B1:D15"/>
  <sheetViews>
    <sheetView workbookViewId="0">
      <selection activeCell="A1" sqref="A1"/>
    </sheetView>
  </sheetViews>
  <sheetFormatPr baseColWidth="8" defaultRowHeight="15"/>
  <cols>
    <col width="4" customWidth="1" min="1" max="1"/>
    <col width="34" customWidth="1" min="2" max="2"/>
    <col width="12" customWidth="1" min="3" max="3"/>
    <col width="62" customWidth="1" min="4" max="4"/>
  </cols>
  <sheetData>
    <row r="1" ht="28" customHeight="1">
      <c r="B1" s="1" t="inlineStr">
        <is>
          <t>📖 Scoring Reference Guide</t>
        </is>
      </c>
    </row>
    <row r="2">
      <c r="B2" s="3" t="inlineStr">
        <is>
          <t>What each factor means and how to judge it yourself.</t>
        </is>
      </c>
    </row>
    <row r="4">
      <c r="B4" s="4" t="inlineStr">
        <is>
          <t>Factor</t>
        </is>
      </c>
      <c r="C4" s="4" t="inlineStr">
        <is>
          <t>Points</t>
        </is>
      </c>
      <c r="D4" s="4" t="inlineStr">
        <is>
          <t>How to Judge</t>
        </is>
      </c>
    </row>
    <row r="5" ht="36" customHeight="1">
      <c r="B5" s="9" t="inlineStr">
        <is>
          <t>Fresh MACD Bullish Cross</t>
        </is>
      </c>
      <c r="C5" s="7" t="inlineStr">
        <is>
          <t>+40</t>
        </is>
      </c>
      <c r="D5" s="20" t="inlineStr">
        <is>
          <t>MACD line just crossed above signal line after being below it. Strongest signal — fresh momentum ignition.</t>
        </is>
      </c>
    </row>
    <row r="6" ht="36" customHeight="1">
      <c r="B6" s="9" t="inlineStr">
        <is>
          <t>MACD Bullish (no fresh cross)</t>
        </is>
      </c>
      <c r="C6" s="7" t="inlineStr">
        <is>
          <t>+20</t>
        </is>
      </c>
      <c r="D6" s="20" t="inlineStr">
        <is>
          <t>MACD line still above signal line + histogram positive. Ongoing uptrend momentum.</t>
        </is>
      </c>
    </row>
    <row r="7" ht="36" customHeight="1">
      <c r="B7" s="9" t="inlineStr">
        <is>
          <t>RSI Sweet Spot (50–68)</t>
        </is>
      </c>
      <c r="C7" s="7" t="inlineStr">
        <is>
          <t>+20</t>
        </is>
      </c>
      <c r="D7" s="20" t="inlineStr">
        <is>
          <t>14-period RSI between 50 and 68. Bullish but not overbought. Ideal entry zone.</t>
        </is>
      </c>
    </row>
    <row r="8" ht="36" customHeight="1">
      <c r="B8" s="9" t="inlineStr">
        <is>
          <t>RSI Oversold Recovery (40–50)</t>
        </is>
      </c>
      <c r="C8" s="7" t="inlineStr">
        <is>
          <t>+10</t>
        </is>
      </c>
      <c r="D8" s="20" t="inlineStr">
        <is>
          <t>RSI 40–50 — recovering from oversold. Weaker than sweet spot. Use only if sweet spot is No.</t>
        </is>
      </c>
    </row>
    <row r="9" ht="36" customHeight="1">
      <c r="B9" s="9" t="inlineStr">
        <is>
          <t>Histogram Accelerating</t>
        </is>
      </c>
      <c r="C9" s="7" t="inlineStr">
        <is>
          <t>+15</t>
        </is>
      </c>
      <c r="D9" s="20" t="inlineStr">
        <is>
          <t>Current histogram bar &gt; previous bar. Momentum is still building.</t>
        </is>
      </c>
    </row>
    <row r="10" ht="36" customHeight="1">
      <c r="B10" s="9" t="inlineStr">
        <is>
          <t>Histogram Just Turned Positive</t>
        </is>
      </c>
      <c r="C10" s="7" t="inlineStr">
        <is>
          <t>+25</t>
        </is>
      </c>
      <c r="D10" s="20" t="inlineStr">
        <is>
          <t>Previously negative, now positive. MACD reversal signal.</t>
        </is>
      </c>
    </row>
    <row r="11" ht="36" customHeight="1">
      <c r="B11" s="9" t="inlineStr">
        <is>
          <t>Volume &gt; 1.3× Avg</t>
        </is>
      </c>
      <c r="C11" s="7" t="inlineStr">
        <is>
          <t>+10</t>
        </is>
      </c>
      <c r="D11" s="20" t="inlineStr">
        <is>
          <t>Volume &gt; 30% above 20-day average. Institutional interest.</t>
        </is>
      </c>
    </row>
    <row r="12" ht="36" customHeight="1">
      <c r="B12" s="9" t="inlineStr">
        <is>
          <t>Price Near 20-Day SMA</t>
        </is>
      </c>
      <c r="C12" s="7" t="inlineStr">
        <is>
          <t>+10</t>
        </is>
      </c>
      <c r="D12" s="20" t="inlineStr">
        <is>
          <t>Price within -3% to +8% of SMA20. Not extended or falling.</t>
        </is>
      </c>
    </row>
    <row r="13" ht="36" customHeight="1">
      <c r="B13" s="9" t="inlineStr">
        <is>
          <t>News Sentiment Score</t>
        </is>
      </c>
      <c r="C13" s="7" t="inlineStr">
        <is>
          <t>−15 ~ +15</t>
        </is>
      </c>
      <c r="D13" s="20" t="inlineStr">
        <is>
          <t>−5 to +5 scale × 3. Positive earnings, product news = good. Lawsuits, misses = bad.</t>
        </is>
      </c>
    </row>
    <row r="14" ht="36" customHeight="1">
      <c r="B14" s="9" t="inlineStr">
        <is>
          <t>High-Impact Negative News</t>
        </is>
      </c>
      <c r="C14" s="7" t="inlineStr">
        <is>
          <t>−20</t>
        </is>
      </c>
      <c r="D14" s="20" t="inlineStr">
        <is>
          <t>Major red flag: earnings miss &gt;10%, lawsuit, regulator probe, CEO departure, DOJ action.</t>
        </is>
      </c>
    </row>
    <row r="15" ht="36" customHeight="1">
      <c r="B15" s="9" t="inlineStr">
        <is>
          <t>Market Sentiment</t>
        </is>
      </c>
      <c r="C15" s="7" t="inlineStr">
        <is>
          <t>−10 or +5</t>
        </is>
      </c>
      <c r="D15" s="20" t="inlineStr">
        <is>
          <t>VIX &lt; 18 = bullish (+5). VIX &gt; 28 = bearish (−10). In between = 0.</t>
        </is>
      </c>
    </row>
  </sheetData>
  <mergeCells count="2">
    <mergeCell ref="B1:D1"/>
    <mergeCell ref="B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2026-06-07T08:19:20Z</dcterms:created>
  <dcterms:modified xsi:type="dcterms:W3CDTF">2026-06-07T08:19:20Z</dcterms:modified>
</cp:coreProperties>
</file>